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R:\RAČUNOVODSTVO\ARPA, plan i realizacija 2024\"/>
    </mc:Choice>
  </mc:AlternateContent>
  <xr:revisionPtr revIDLastSave="0" documentId="13_ncr:1_{41CCE653-B93B-4CD0-93AB-F48C34E72349}" xr6:coauthVersionLast="36" xr6:coauthVersionMax="36" xr10:uidLastSave="{00000000-0000-0000-0000-000000000000}"/>
  <bookViews>
    <workbookView xWindow="0" yWindow="0" windowWidth="24000" windowHeight="9225" tabRatio="801" xr2:uid="{00000000-000D-0000-FFFF-FFFF00000000}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13" r:id="rId7"/>
  </sheets>
  <definedNames>
    <definedName name="_xlnm._FilterDatabase" localSheetId="6" hidden="1">'POSEBNI DIO'!$A$20:$G$202</definedName>
    <definedName name="_xlnm.Print_Area" localSheetId="4">' Račun financiranja-ekonomska'!$A$1:$H$15</definedName>
    <definedName name="_xlnm.Print_Area" localSheetId="5">' Račun financiranja-izvori'!$A$1:$F$11</definedName>
    <definedName name="_xlnm.Print_Area" localSheetId="1">' Račun prihoda i rashoda-ekonom'!$A$1:$H$25</definedName>
    <definedName name="_xlnm.Print_Area" localSheetId="2">' Račun prihoda i rashoda-izvori'!$A$1:$F$23</definedName>
    <definedName name="_xlnm.Print_Area" localSheetId="3">' Račun rashoda-funkcija'!$A$1:$F$8</definedName>
    <definedName name="_xlnm.Print_Area" localSheetId="0">SAŽETAK!$A$1:$J$29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C7" i="9" l="1"/>
  <c r="G11" i="1"/>
  <c r="G14" i="1"/>
  <c r="F14" i="1"/>
  <c r="I14" i="1" l="1"/>
  <c r="J14" i="1"/>
  <c r="H14" i="1"/>
  <c r="I11" i="1" l="1"/>
  <c r="J11" i="1"/>
  <c r="H11" i="1"/>
  <c r="E124" i="13" l="1"/>
  <c r="E123" i="13" s="1"/>
  <c r="D124" i="13"/>
  <c r="D123" i="13" s="1"/>
  <c r="F124" i="13"/>
  <c r="F123" i="13" s="1"/>
  <c r="G124" i="13"/>
  <c r="G123" i="13" s="1"/>
  <c r="C124" i="13"/>
  <c r="C123" i="13" s="1"/>
  <c r="D30" i="13"/>
  <c r="E30" i="13"/>
  <c r="F30" i="13"/>
  <c r="G30" i="13"/>
  <c r="C30" i="13"/>
  <c r="D9" i="13"/>
  <c r="C9" i="13"/>
  <c r="B24" i="9" s="1"/>
  <c r="D34" i="13"/>
  <c r="D33" i="13" s="1"/>
  <c r="E34" i="13"/>
  <c r="E33" i="13" s="1"/>
  <c r="F34" i="13"/>
  <c r="F33" i="13" s="1"/>
  <c r="G34" i="13"/>
  <c r="G33" i="13" s="1"/>
  <c r="C34" i="13"/>
  <c r="C33" i="13" s="1"/>
  <c r="C50" i="13"/>
  <c r="D50" i="13"/>
  <c r="B13" i="9" l="1"/>
  <c r="G9" i="13"/>
  <c r="F13" i="9" s="1"/>
  <c r="F9" i="13"/>
  <c r="E13" i="9" s="1"/>
  <c r="E9" i="13"/>
  <c r="D13" i="9" s="1"/>
  <c r="G78" i="13"/>
  <c r="F72" i="13"/>
  <c r="D24" i="9" l="1"/>
  <c r="E24" i="9"/>
  <c r="F24" i="9"/>
  <c r="D120" i="13"/>
  <c r="D119" i="13" s="1"/>
  <c r="E120" i="13"/>
  <c r="E119" i="13" s="1"/>
  <c r="F120" i="13"/>
  <c r="F119" i="13" s="1"/>
  <c r="G120" i="13"/>
  <c r="G119" i="13" s="1"/>
  <c r="C120" i="13"/>
  <c r="C119" i="13"/>
  <c r="C199" i="13"/>
  <c r="D199" i="13"/>
  <c r="C195" i="13"/>
  <c r="D195" i="13"/>
  <c r="C190" i="13"/>
  <c r="C189" i="13" s="1"/>
  <c r="D190" i="13"/>
  <c r="D189" i="13" s="1"/>
  <c r="C185" i="13"/>
  <c r="C184" i="13" s="1"/>
  <c r="D185" i="13"/>
  <c r="D184" i="13" s="1"/>
  <c r="C175" i="13"/>
  <c r="C174" i="13" s="1"/>
  <c r="D175" i="13"/>
  <c r="C177" i="13"/>
  <c r="D177" i="13"/>
  <c r="C179" i="13"/>
  <c r="D179" i="13"/>
  <c r="C171" i="13"/>
  <c r="D171" i="13"/>
  <c r="C168" i="13"/>
  <c r="D168" i="13"/>
  <c r="C165" i="13"/>
  <c r="D165" i="13"/>
  <c r="C163" i="13"/>
  <c r="D163" i="13"/>
  <c r="C159" i="13"/>
  <c r="D159" i="13"/>
  <c r="C156" i="13"/>
  <c r="D156" i="13"/>
  <c r="C133" i="13"/>
  <c r="D133" i="13"/>
  <c r="C116" i="13"/>
  <c r="C115" i="13" s="1"/>
  <c r="D116" i="13"/>
  <c r="C112" i="13"/>
  <c r="D112" i="13"/>
  <c r="C109" i="13"/>
  <c r="D109" i="13"/>
  <c r="D10" i="13" s="1"/>
  <c r="C107" i="13"/>
  <c r="D107" i="13"/>
  <c r="C102" i="13"/>
  <c r="C101" i="13" s="1"/>
  <c r="D102" i="13"/>
  <c r="D101" i="13" s="1"/>
  <c r="C97" i="13"/>
  <c r="D97" i="13"/>
  <c r="C93" i="13"/>
  <c r="D93" i="13"/>
  <c r="C89" i="13"/>
  <c r="D89" i="13"/>
  <c r="C86" i="13"/>
  <c r="D86" i="13"/>
  <c r="C81" i="13"/>
  <c r="C80" i="13" s="1"/>
  <c r="D81" i="13"/>
  <c r="D80" i="13" s="1"/>
  <c r="C78" i="13"/>
  <c r="D78" i="13"/>
  <c r="C76" i="13"/>
  <c r="D76" i="13"/>
  <c r="C72" i="13"/>
  <c r="C12" i="13" s="1"/>
  <c r="D72" i="13"/>
  <c r="D68" i="13" s="1"/>
  <c r="C69" i="13"/>
  <c r="D69" i="13"/>
  <c r="C64" i="13"/>
  <c r="C63" i="13" s="1"/>
  <c r="D64" i="13"/>
  <c r="D15" i="13" s="1"/>
  <c r="C59" i="13"/>
  <c r="D59" i="13"/>
  <c r="C55" i="13"/>
  <c r="D55" i="13"/>
  <c r="C46" i="13"/>
  <c r="C45" i="13" s="1"/>
  <c r="D46" i="13"/>
  <c r="D45" i="13" s="1"/>
  <c r="C41" i="13"/>
  <c r="C13" i="13" s="1"/>
  <c r="D41" i="13"/>
  <c r="D13" i="13" s="1"/>
  <c r="C37" i="13"/>
  <c r="D37" i="13"/>
  <c r="C29" i="13"/>
  <c r="D29" i="13"/>
  <c r="C27" i="13"/>
  <c r="C26" i="13" s="1"/>
  <c r="D27" i="13"/>
  <c r="D26" i="13" s="1"/>
  <c r="C21" i="13"/>
  <c r="C20" i="13" s="1"/>
  <c r="D21" i="13"/>
  <c r="D20" i="13" s="1"/>
  <c r="C138" i="13"/>
  <c r="D138" i="13"/>
  <c r="C142" i="13"/>
  <c r="C137" i="13" s="1"/>
  <c r="D142" i="13"/>
  <c r="C151" i="13"/>
  <c r="D151" i="13"/>
  <c r="C147" i="13"/>
  <c r="D147" i="13"/>
  <c r="D14" i="13"/>
  <c r="D11" i="13"/>
  <c r="C10" i="13"/>
  <c r="C106" i="13"/>
  <c r="D111" i="13"/>
  <c r="D115" i="13"/>
  <c r="D137" i="13"/>
  <c r="C129" i="13"/>
  <c r="C128" i="13" s="1"/>
  <c r="D129" i="13"/>
  <c r="E50" i="13"/>
  <c r="C111" i="13" l="1"/>
  <c r="C14" i="13"/>
  <c r="B14" i="9"/>
  <c r="B25" i="9"/>
  <c r="D54" i="13"/>
  <c r="D128" i="13"/>
  <c r="D8" i="13"/>
  <c r="D92" i="13"/>
  <c r="D85" i="13"/>
  <c r="D36" i="13"/>
  <c r="C8" i="13"/>
  <c r="C85" i="13"/>
  <c r="C75" i="13"/>
  <c r="C54" i="13"/>
  <c r="C36" i="13"/>
  <c r="D75" i="13"/>
  <c r="D7" i="13"/>
  <c r="D6" i="13"/>
  <c r="C6" i="13"/>
  <c r="C68" i="13"/>
  <c r="C15" i="13"/>
  <c r="C11" i="13"/>
  <c r="D63" i="13"/>
  <c r="D106" i="13"/>
  <c r="D174" i="13"/>
  <c r="D194" i="13"/>
  <c r="D12" i="13"/>
  <c r="D167" i="13"/>
  <c r="C7" i="13"/>
  <c r="C194" i="13"/>
  <c r="C167" i="13"/>
  <c r="D162" i="13"/>
  <c r="C162" i="13"/>
  <c r="D155" i="13"/>
  <c r="C155" i="13"/>
  <c r="C92" i="13"/>
  <c r="D146" i="13"/>
  <c r="C146" i="13"/>
  <c r="B8" i="9" l="1"/>
  <c r="B19" i="9"/>
  <c r="B26" i="9"/>
  <c r="B15" i="9"/>
  <c r="B11" i="9"/>
  <c r="B22" i="9"/>
  <c r="C22" i="9"/>
  <c r="C11" i="9"/>
  <c r="B16" i="9"/>
  <c r="B27" i="9"/>
  <c r="B9" i="9"/>
  <c r="B20" i="9"/>
  <c r="D4" i="13"/>
  <c r="C4" i="13"/>
  <c r="B7" i="9" l="1"/>
  <c r="G199" i="13"/>
  <c r="F199" i="13"/>
  <c r="E199" i="13"/>
  <c r="G195" i="13"/>
  <c r="F195" i="13"/>
  <c r="E195" i="13"/>
  <c r="G190" i="13"/>
  <c r="G189" i="13" s="1"/>
  <c r="F190" i="13"/>
  <c r="F189" i="13" s="1"/>
  <c r="E190" i="13"/>
  <c r="E189" i="13" s="1"/>
  <c r="G185" i="13"/>
  <c r="G184" i="13" s="1"/>
  <c r="F185" i="13"/>
  <c r="F184" i="13" s="1"/>
  <c r="E185" i="13"/>
  <c r="E184" i="13" s="1"/>
  <c r="G180" i="13"/>
  <c r="G179" i="13" s="1"/>
  <c r="F180" i="13"/>
  <c r="F179" i="13" s="1"/>
  <c r="E180" i="13"/>
  <c r="G177" i="13"/>
  <c r="F177" i="13"/>
  <c r="E177" i="13"/>
  <c r="G175" i="13"/>
  <c r="F175" i="13"/>
  <c r="E175" i="13"/>
  <c r="G171" i="13"/>
  <c r="F171" i="13"/>
  <c r="E171" i="13"/>
  <c r="G168" i="13"/>
  <c r="F168" i="13"/>
  <c r="E168" i="13"/>
  <c r="G165" i="13"/>
  <c r="F165" i="13"/>
  <c r="E165" i="13"/>
  <c r="G163" i="13"/>
  <c r="F163" i="13"/>
  <c r="F162" i="13" s="1"/>
  <c r="E163" i="13"/>
  <c r="G159" i="13"/>
  <c r="F159" i="13"/>
  <c r="E159" i="13"/>
  <c r="G156" i="13"/>
  <c r="F156" i="13"/>
  <c r="E156" i="13"/>
  <c r="G151" i="13"/>
  <c r="F151" i="13"/>
  <c r="E151" i="13"/>
  <c r="G147" i="13"/>
  <c r="F147" i="13"/>
  <c r="E147" i="13"/>
  <c r="G142" i="13"/>
  <c r="F142" i="13"/>
  <c r="E142" i="13"/>
  <c r="G138" i="13"/>
  <c r="F138" i="13"/>
  <c r="E138" i="13"/>
  <c r="G133" i="13"/>
  <c r="F133" i="13"/>
  <c r="E133" i="13"/>
  <c r="G129" i="13"/>
  <c r="F129" i="13"/>
  <c r="E129" i="13"/>
  <c r="G116" i="13"/>
  <c r="G115" i="13" s="1"/>
  <c r="G8" i="13" s="1"/>
  <c r="F116" i="13"/>
  <c r="F115" i="13" s="1"/>
  <c r="F8" i="13" s="1"/>
  <c r="E116" i="13"/>
  <c r="E115" i="13" s="1"/>
  <c r="E8" i="13" s="1"/>
  <c r="G112" i="13"/>
  <c r="G111" i="13" s="1"/>
  <c r="F112" i="13"/>
  <c r="F14" i="13" s="1"/>
  <c r="E112" i="13"/>
  <c r="G109" i="13"/>
  <c r="F109" i="13"/>
  <c r="E109" i="13"/>
  <c r="G107" i="13"/>
  <c r="F107" i="13"/>
  <c r="E107" i="13"/>
  <c r="G102" i="13"/>
  <c r="G101" i="13" s="1"/>
  <c r="F102" i="13"/>
  <c r="F101" i="13" s="1"/>
  <c r="E102" i="13"/>
  <c r="E101" i="13" s="1"/>
  <c r="G97" i="13"/>
  <c r="F97" i="13"/>
  <c r="E97" i="13"/>
  <c r="G93" i="13"/>
  <c r="F93" i="13"/>
  <c r="E93" i="13"/>
  <c r="G89" i="13"/>
  <c r="F89" i="13"/>
  <c r="E89" i="13"/>
  <c r="G86" i="13"/>
  <c r="F86" i="13"/>
  <c r="E86" i="13"/>
  <c r="G81" i="13"/>
  <c r="G80" i="13" s="1"/>
  <c r="F81" i="13"/>
  <c r="F80" i="13" s="1"/>
  <c r="E81" i="13"/>
  <c r="E80" i="13" s="1"/>
  <c r="F78" i="13"/>
  <c r="E78" i="13"/>
  <c r="G76" i="13"/>
  <c r="F76" i="13"/>
  <c r="E76" i="13"/>
  <c r="G72" i="13"/>
  <c r="E72" i="13"/>
  <c r="G69" i="13"/>
  <c r="F69" i="13"/>
  <c r="E69" i="13"/>
  <c r="G64" i="13"/>
  <c r="G63" i="13" s="1"/>
  <c r="F64" i="13"/>
  <c r="F63" i="13" s="1"/>
  <c r="E64" i="13"/>
  <c r="E63" i="13" s="1"/>
  <c r="G59" i="13"/>
  <c r="F59" i="13"/>
  <c r="E59" i="13"/>
  <c r="G55" i="13"/>
  <c r="F55" i="13"/>
  <c r="E55" i="13"/>
  <c r="G50" i="13"/>
  <c r="F50" i="13"/>
  <c r="G46" i="13"/>
  <c r="F46" i="13"/>
  <c r="E46" i="13"/>
  <c r="G41" i="13"/>
  <c r="F41" i="13"/>
  <c r="F13" i="13" s="1"/>
  <c r="E41" i="13"/>
  <c r="E13" i="13" s="1"/>
  <c r="G37" i="13"/>
  <c r="F37" i="13"/>
  <c r="E37" i="13"/>
  <c r="E7" i="13" s="1"/>
  <c r="D20" i="9" s="1"/>
  <c r="G29" i="13"/>
  <c r="F29" i="13"/>
  <c r="E29" i="13"/>
  <c r="G27" i="13"/>
  <c r="G26" i="13" s="1"/>
  <c r="F27" i="13"/>
  <c r="F26" i="13" s="1"/>
  <c r="E27" i="13"/>
  <c r="E26" i="13" s="1"/>
  <c r="G21" i="13"/>
  <c r="G20" i="13" s="1"/>
  <c r="F21" i="13"/>
  <c r="F20" i="13" s="1"/>
  <c r="E21" i="13"/>
  <c r="E20" i="13" s="1"/>
  <c r="G13" i="13"/>
  <c r="G11" i="13"/>
  <c r="F11" i="13"/>
  <c r="G7" i="13"/>
  <c r="F20" i="9" s="1"/>
  <c r="E11" i="3"/>
  <c r="E10" i="3" s="1"/>
  <c r="E23" i="3"/>
  <c r="F23" i="3"/>
  <c r="G23" i="3"/>
  <c r="H23" i="3"/>
  <c r="D23" i="3"/>
  <c r="D18" i="3" s="1"/>
  <c r="E19" i="3"/>
  <c r="F19" i="3"/>
  <c r="G19" i="3"/>
  <c r="H19" i="3"/>
  <c r="D19" i="3"/>
  <c r="F11" i="3"/>
  <c r="F10" i="3" s="1"/>
  <c r="G11" i="3"/>
  <c r="G10" i="3" s="1"/>
  <c r="H11" i="3"/>
  <c r="H10" i="3" s="1"/>
  <c r="D11" i="3"/>
  <c r="E11" i="13" l="1"/>
  <c r="E11" i="9"/>
  <c r="E10" i="9" s="1"/>
  <c r="E22" i="9"/>
  <c r="F22" i="9"/>
  <c r="F11" i="9"/>
  <c r="F10" i="9" s="1"/>
  <c r="G194" i="13"/>
  <c r="D22" i="9"/>
  <c r="D11" i="9"/>
  <c r="D10" i="9" s="1"/>
  <c r="E10" i="13"/>
  <c r="D14" i="9" s="1"/>
  <c r="E18" i="3"/>
  <c r="H18" i="3"/>
  <c r="G18" i="3"/>
  <c r="F18" i="3"/>
  <c r="G92" i="13"/>
  <c r="F92" i="13"/>
  <c r="F75" i="13"/>
  <c r="F7" i="13"/>
  <c r="E20" i="9" s="1"/>
  <c r="G12" i="13"/>
  <c r="F26" i="9" s="1"/>
  <c r="F12" i="13"/>
  <c r="E15" i="9" s="1"/>
  <c r="G137" i="13"/>
  <c r="E162" i="13"/>
  <c r="F174" i="13"/>
  <c r="F54" i="13"/>
  <c r="G75" i="13"/>
  <c r="F137" i="13"/>
  <c r="G128" i="13"/>
  <c r="G162" i="13"/>
  <c r="G10" i="13"/>
  <c r="F6" i="13"/>
  <c r="F15" i="13"/>
  <c r="E27" i="9" s="1"/>
  <c r="E54" i="13"/>
  <c r="G68" i="13"/>
  <c r="E137" i="13"/>
  <c r="G45" i="13"/>
  <c r="F167" i="13"/>
  <c r="F194" i="13"/>
  <c r="F128" i="13"/>
  <c r="G106" i="13"/>
  <c r="G14" i="13"/>
  <c r="E75" i="13"/>
  <c r="G85" i="13"/>
  <c r="G155" i="13"/>
  <c r="E174" i="13"/>
  <c r="G6" i="13"/>
  <c r="F111" i="13"/>
  <c r="E36" i="13"/>
  <c r="G54" i="13"/>
  <c r="E111" i="13"/>
  <c r="E14" i="13"/>
  <c r="E155" i="13"/>
  <c r="F45" i="13"/>
  <c r="E12" i="13"/>
  <c r="D26" i="9" s="1"/>
  <c r="F155" i="13"/>
  <c r="F68" i="13"/>
  <c r="F85" i="13"/>
  <c r="F10" i="13"/>
  <c r="E106" i="13"/>
  <c r="F146" i="13"/>
  <c r="G174" i="13"/>
  <c r="F36" i="13"/>
  <c r="F106" i="13"/>
  <c r="G146" i="13"/>
  <c r="E6" i="13"/>
  <c r="G36" i="13"/>
  <c r="G167" i="13"/>
  <c r="E194" i="13"/>
  <c r="E179" i="13"/>
  <c r="E15" i="13"/>
  <c r="E167" i="13"/>
  <c r="E146" i="13"/>
  <c r="E128" i="13"/>
  <c r="E92" i="13"/>
  <c r="E85" i="13"/>
  <c r="E68" i="13"/>
  <c r="E45" i="13"/>
  <c r="G15" i="13"/>
  <c r="D25" i="9" l="1"/>
  <c r="F15" i="9"/>
  <c r="F8" i="9"/>
  <c r="F7" i="9" s="1"/>
  <c r="F19" i="9"/>
  <c r="F18" i="9" s="1"/>
  <c r="F14" i="9"/>
  <c r="F25" i="9"/>
  <c r="F27" i="9"/>
  <c r="F16" i="9"/>
  <c r="E19" i="9"/>
  <c r="E18" i="9" s="1"/>
  <c r="E8" i="9"/>
  <c r="E7" i="9" s="1"/>
  <c r="E16" i="9"/>
  <c r="E26" i="9"/>
  <c r="E25" i="9"/>
  <c r="E14" i="9"/>
  <c r="E12" i="9" s="1"/>
  <c r="E6" i="9" s="1"/>
  <c r="D27" i="9"/>
  <c r="D23" i="9" s="1"/>
  <c r="D16" i="9"/>
  <c r="D19" i="9"/>
  <c r="D18" i="9" s="1"/>
  <c r="D8" i="9"/>
  <c r="D7" i="9" s="1"/>
  <c r="D15" i="9"/>
  <c r="F4" i="13"/>
  <c r="G4" i="13"/>
  <c r="E4" i="13"/>
  <c r="D10" i="3"/>
  <c r="C23" i="9"/>
  <c r="F23" i="9"/>
  <c r="C21" i="9"/>
  <c r="D21" i="9"/>
  <c r="E21" i="9"/>
  <c r="F21" i="9"/>
  <c r="C18" i="9"/>
  <c r="C12" i="9"/>
  <c r="C10" i="9"/>
  <c r="B23" i="9"/>
  <c r="B18" i="9"/>
  <c r="B21" i="9"/>
  <c r="B12" i="9"/>
  <c r="B10" i="9"/>
  <c r="E23" i="9" l="1"/>
  <c r="F12" i="9"/>
  <c r="F6" i="9" s="1"/>
  <c r="D12" i="9"/>
  <c r="D6" i="9" s="1"/>
  <c r="B6" i="9"/>
  <c r="B17" i="9"/>
  <c r="D17" i="9"/>
  <c r="C17" i="9"/>
  <c r="F17" i="9"/>
  <c r="F29" i="9" s="1"/>
  <c r="E17" i="9"/>
  <c r="E29" i="9" s="1"/>
  <c r="C6" i="9"/>
  <c r="C29" i="9" l="1"/>
  <c r="B29" i="9"/>
  <c r="D29" i="9"/>
</calcChain>
</file>

<file path=xl/sharedStrings.xml><?xml version="1.0" encoding="utf-8"?>
<sst xmlns="http://schemas.openxmlformats.org/spreadsheetml/2006/main" count="384" uniqueCount="168">
  <si>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</si>
  <si>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</si>
  <si>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</si>
  <si>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</si>
  <si>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</si>
  <si>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</si>
  <si>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</si>
  <si>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</si>
  <si>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</si>
  <si>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</si>
  <si>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</si>
  <si>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</si>
  <si>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</si>
  <si>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</si>
  <si>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</si>
  <si>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</si>
  <si>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</si>
  <si>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</si>
  <si>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</si>
  <si>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</si>
  <si>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</si>
  <si>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</si>
  <si>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</si>
  <si>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</si>
  <si>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</si>
  <si>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</si>
  <si>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</si>
  <si>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</si>
  <si>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</si>
  <si>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</si>
  <si>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</si>
  <si>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</si>
  <si>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FINANCIJSKI PLAN PRORAČUNSKOG KORISNIKA DRŽAVNOG PRORAČUNA
ZA 2023. I PROJEKCIJE ZA 2024. I 2025. GODINU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</si>
  <si>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</si>
  <si>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</si>
  <si>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</si>
  <si>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</si>
  <si>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</si>
  <si>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</si>
  <si>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</si>
  <si>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</si>
  <si>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</si>
  <si>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</si>
  <si>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</si>
  <si>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IZVRŠENJE
2022.</t>
  </si>
  <si>
    <t>TEKUĆI PLAN
2023.</t>
  </si>
  <si>
    <t>PLAN 
ZA 2024.</t>
  </si>
  <si>
    <t>PROJEKCIJA 
ZA 2025.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</si>
  <si>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</si>
  <si>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</si>
  <si>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</si>
  <si>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</si>
  <si>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</si>
  <si>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</si>
  <si>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</si>
  <si>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</si>
  <si>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</si>
  <si>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</si>
  <si>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Agencija za reviziju sustava provedbe programa Europske unije</t>
  </si>
  <si>
    <t>UPRAVLJANJE I REVIZIJA SUSTAVA PROVEDBE PROGRAMA EU I FINANCIJSKIH MEHANIZAMA</t>
  </si>
  <si>
    <t>5 Pomoći</t>
  </si>
  <si>
    <t>51 Pomoći EU</t>
  </si>
  <si>
    <t>55 Refundacije iz pomoći EU</t>
  </si>
  <si>
    <t>56 Fondovi EU</t>
  </si>
  <si>
    <t>57 Ostali programi EU</t>
  </si>
  <si>
    <t>Pomoći iz inozemstva (darovnice) i od subjekata unutar općeg proračuna</t>
  </si>
  <si>
    <t>Financijski rashodi</t>
  </si>
  <si>
    <t>Rashodi za nabavu proizvedene dugotrajne imovine</t>
  </si>
  <si>
    <t>Prihod od prodaje proizvoda i robe te pruženih usluga i prihodi od donacija</t>
  </si>
  <si>
    <t>Proračun glave po izvorima</t>
  </si>
  <si>
    <t>Europski socijalni fond (ESF)</t>
  </si>
  <si>
    <t>Europski fond za regionalni razvoj (EFRR)</t>
  </si>
  <si>
    <t>Fondovi za unutarnje poslove</t>
  </si>
  <si>
    <t>Instrumenti Europskog gospodarskog prostora i ostali instrumenti</t>
  </si>
  <si>
    <t>Proračun glave po aktivnostima</t>
  </si>
  <si>
    <t>02540</t>
  </si>
  <si>
    <t>11                 opći prihodi i primici</t>
  </si>
  <si>
    <t>12                 sredstva učešća za pomoći</t>
  </si>
  <si>
    <t>31                 vlastiti prihodi</t>
  </si>
  <si>
    <t>559              ostale refundacije iz sredstava EU</t>
  </si>
  <si>
    <t>561              Europski socijalni fond (ESF)</t>
  </si>
  <si>
    <t>563              Europski fond za regionalni razvoj (EFRR)</t>
  </si>
  <si>
    <t>564              Ribarski fondovi</t>
  </si>
  <si>
    <t>573              Inst. Europskog gospodarskog prostora i ostali inst.</t>
  </si>
  <si>
    <t>575              Fondovi za unutarnje poslove</t>
  </si>
  <si>
    <t>025</t>
  </si>
  <si>
    <t>MINISTARSTVO FINANCIJA</t>
  </si>
  <si>
    <t>2206</t>
  </si>
  <si>
    <t>A829002</t>
  </si>
  <si>
    <t>ADMINISTRACIJA I UPRAVLJANJE</t>
  </si>
  <si>
    <t>opći prihodi i primici</t>
  </si>
  <si>
    <t>rashodi za zaposlene</t>
  </si>
  <si>
    <t>materijalni rashodi</t>
  </si>
  <si>
    <t>financijski rashodi</t>
  </si>
  <si>
    <t>rashodi za nabavu proizvedene dugotrajne imovine</t>
  </si>
  <si>
    <t>A829005</t>
  </si>
  <si>
    <t>REVIZIJA PROJEKATA</t>
  </si>
  <si>
    <t>K829001</t>
  </si>
  <si>
    <t>INFORMATIZACIJA</t>
  </si>
  <si>
    <t>K829010</t>
  </si>
  <si>
    <t>OPERATIVNI PROGRAM ZA POMORSTVO I RIBARSTVO TEHNIČKA POMOĆ  (EFF) 2014.-2020.</t>
  </si>
  <si>
    <t>sredstva učešća za pomoći</t>
  </si>
  <si>
    <t>Ribarski fondovi</t>
  </si>
  <si>
    <t>K829011</t>
  </si>
  <si>
    <t>OPERATIVNI PROGRAM UČINKOVITI LJUDSKI POTENCIJALI 2014.-2020. - TEHNIČKA POMOĆ</t>
  </si>
  <si>
    <t>K829012</t>
  </si>
  <si>
    <t xml:space="preserve">OPERATIVNI PROGRAM KONKURENTNOST I KOHEZIJA 2014.-2020. TEHNIČKA POMOĆ </t>
  </si>
  <si>
    <t>K829013</t>
  </si>
  <si>
    <t xml:space="preserve">OPERATIVNI PROGRAM ISF 2014.-2020. TEHNIČKA POMOĆ </t>
  </si>
  <si>
    <t>K829014</t>
  </si>
  <si>
    <t>INTERREG IPA HR-BiH-CG 2014-2020.</t>
  </si>
  <si>
    <t>K829015</t>
  </si>
  <si>
    <t>INTERREG IPA HR-SRB 2014.-2020.</t>
  </si>
  <si>
    <t>K829016</t>
  </si>
  <si>
    <t xml:space="preserve">OPERATIVNI PROGRAM AMIF 2014.-2020. TEHNIČKA POMOĆ </t>
  </si>
  <si>
    <t>K829017</t>
  </si>
  <si>
    <t>INTERREG V-A PROGRAM PREKOGRANIČNE SURADNJE SLO-HRV 2014.-2020.-TEHNIČKA POMOĆ</t>
  </si>
  <si>
    <t>ostale refundacije iz sredstava EU</t>
  </si>
  <si>
    <t>K829021</t>
  </si>
  <si>
    <t>OP ZA HRANU I OSNOVNU MATERIJALNU POMOĆ (FEAD) 2014.-2020. TEHNIČKA POMOĆ</t>
  </si>
  <si>
    <t>K829022</t>
  </si>
  <si>
    <t xml:space="preserve">OPERATIVNI PROGRAM  ISF POLICE 2014.-2020. TEHNIČKA POMOĆ </t>
  </si>
  <si>
    <t>K829023</t>
  </si>
  <si>
    <t>INTERREG V-A PROGRAM PREKOGRANIČNE SURADNJE ITA-HRV 2014.-2020. - TEHNIČKA POMOĆ</t>
  </si>
  <si>
    <t>T829008</t>
  </si>
  <si>
    <t>NORVEŠKI FIN MEHANIZAM I EU GOSPODARSKO PODRUČJE 2014-2020. TEHNIČKA POMOĆ</t>
  </si>
  <si>
    <t>T829025</t>
  </si>
  <si>
    <t>TWINNING PROJEKT INSTITUCIONALNA PODRŠKA UREDU REVIZORA ZAMBIJA</t>
  </si>
  <si>
    <t>vlastiti prihodi</t>
  </si>
  <si>
    <t>K829026</t>
  </si>
  <si>
    <t>PROGRAM ZA RIBARSTVO I AKVAKULTURU RH ZA PROGRAMSKO RAZDOBLJE 2021.-2027.  TEHNIČKA POMOĆ</t>
  </si>
  <si>
    <t>K829027</t>
  </si>
  <si>
    <t>OPERATIVNI PROGRAM UČINKOVITI LJUDSKI POTENCIJALI 2021.-2027.  (OPULJP) TEHNIČKA POMOĆ</t>
  </si>
  <si>
    <t xml:space="preserve">K829028 </t>
  </si>
  <si>
    <t xml:space="preserve">OPERATIVNI PROGRAM KONKURENTNOST I KOHEZIJA 2021.-2027. (OPKK) TEHNIČKA POMOĆ </t>
  </si>
  <si>
    <t>K829029</t>
  </si>
  <si>
    <t>IPA PROGRAM PREKOGRANIČNE SURADNJE HR-BiH-CG 2021.-2027. TEHNIČKA POMOĆ</t>
  </si>
  <si>
    <t>K829030</t>
  </si>
  <si>
    <t>IPA PROGRAM PREKOGRANIČNE SURADNJE HR-SRB 2021.-2027. TEHNIČKA POMOĆ</t>
  </si>
  <si>
    <t>K829031</t>
  </si>
  <si>
    <t>PROGRAM PREKOGRANIČNE SURADNJE SLO -HRV 2021.-2027. TEHNIČKA POMOĆ</t>
  </si>
  <si>
    <t>K829032</t>
  </si>
  <si>
    <t>PROGRAM PREKOGRANIČNE SURADNJE ITA -HRV 2021.-2027. TEHNIČKA POMOĆ</t>
  </si>
  <si>
    <t>K829033</t>
  </si>
  <si>
    <t>FOND ZA UNUTARNJU SIGURNOST (ISF) 2021.-2027. TEHNIČKA POMOĆ</t>
  </si>
  <si>
    <t>K829034</t>
  </si>
  <si>
    <t>INSTRUMENT ZA FIN POTPORU U PODRUČJU UPRAVLJANJA GRANICAMA I VIZNE POLITIKE (BMVI) 2021.-2027. TEHNIČKA POMOĆ</t>
  </si>
  <si>
    <t>K829035</t>
  </si>
  <si>
    <t>FOND ZA AZIL, MIGRACIJE I INTEGRACIJU 2021.-2027. (AMIF) TEHNIČKA POMOĆ</t>
  </si>
  <si>
    <t>K829036</t>
  </si>
  <si>
    <t>INTEGRIRANI TERITORIJALNI PROGRAM 2021.-2027. (ITP) TEHNIČKA POMOĆ</t>
  </si>
  <si>
    <t>IZVRŠENJE 2022.</t>
  </si>
  <si>
    <t>TEKUĆI PLAN 2023.</t>
  </si>
  <si>
    <t>PLAN ZA 2024.</t>
  </si>
  <si>
    <t>PROJEKCIJA ZA 2025.</t>
  </si>
  <si>
    <t>PROJEKCIJA ZA 2026.</t>
  </si>
  <si>
    <t>T829037</t>
  </si>
  <si>
    <t>TWINNING LIGHT CRNA GORA</t>
  </si>
  <si>
    <t>T829038</t>
  </si>
  <si>
    <t>TWINNING LIGHT TURSKA</t>
  </si>
  <si>
    <t>TEKUĆI PLAN 
2023.</t>
  </si>
  <si>
    <t>-</t>
  </si>
  <si>
    <t>Pomoći EU</t>
  </si>
  <si>
    <t>51                 Pomoći EU</t>
  </si>
  <si>
    <t>12 sredstva učešća za pomoći</t>
  </si>
  <si>
    <t>0112 Financijski i fiskalni poslovi</t>
  </si>
  <si>
    <t>Prihodi iz proračuna</t>
  </si>
  <si>
    <t>02540 AGENCIJA ZA REVIZIJU SUSTAVA PROVEDBE PROGRAMA EUROPSKE UNIJE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</si>
</sst>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\ [$€-1]_-;\-* #,##0\ [$€-1]_-;_-* &quot;-&quot;??\ [$€-1]_-;_-@_-"/>
    <numFmt numFmtId="165" formatCode="_-* #,##0\ [$€-1]_-;\-* #,##0\ [$€-1]_-;_-* &quot;-&quot;\ [$€-1]_-;_-@_-"/>
    <numFmt numFmtId="166" formatCode="#,##0.00\ _k_n"/>
    <numFmt numFmtId="167" formatCode="#,##0\ [$€-1];[Red]\-#,##0\ [$€-1]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4" fontId="20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left" wrapText="1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164" fontId="19" fillId="0" borderId="3" xfId="2" applyNumberFormat="1" applyFont="1" applyFill="1" applyBorder="1" applyAlignment="1" applyProtection="1">
      <alignment horizontal="right" vertical="center" wrapText="1"/>
    </xf>
    <xf numFmtId="164" fontId="19" fillId="2" borderId="3" xfId="2" applyNumberFormat="1" applyFont="1" applyFill="1" applyBorder="1" applyAlignment="1" applyProtection="1">
      <alignment horizontal="right" vertical="center" wrapText="1"/>
    </xf>
    <xf numFmtId="49" fontId="18" fillId="0" borderId="3" xfId="1" applyNumberFormat="1" applyFont="1" applyFill="1" applyBorder="1" applyAlignment="1" applyProtection="1">
      <alignment vertical="center"/>
    </xf>
    <xf numFmtId="49" fontId="18" fillId="0" borderId="3" xfId="1" applyNumberFormat="1" applyFont="1" applyFill="1" applyBorder="1" applyAlignment="1" applyProtection="1">
      <alignment horizontal="left" vertical="center"/>
    </xf>
    <xf numFmtId="49" fontId="18" fillId="0" borderId="7" xfId="1" applyNumberFormat="1" applyFont="1" applyFill="1" applyBorder="1" applyAlignment="1" applyProtection="1">
      <alignment horizontal="center" vertical="center"/>
    </xf>
    <xf numFmtId="4" fontId="18" fillId="0" borderId="7" xfId="1" applyNumberFormat="1" applyFont="1" applyFill="1" applyBorder="1" applyAlignment="1" applyProtection="1">
      <alignment vertical="center" wrapText="1"/>
    </xf>
    <xf numFmtId="0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vertical="center"/>
    </xf>
    <xf numFmtId="0" fontId="17" fillId="0" borderId="3" xfId="1" applyNumberFormat="1" applyFont="1" applyFill="1" applyBorder="1" applyAlignment="1" applyProtection="1">
      <alignment horizontal="center" vertical="center"/>
    </xf>
    <xf numFmtId="1" fontId="17" fillId="0" borderId="3" xfId="1" applyNumberFormat="1" applyFont="1" applyFill="1" applyBorder="1" applyAlignment="1" applyProtection="1">
      <alignment vertical="center"/>
    </xf>
    <xf numFmtId="164" fontId="21" fillId="0" borderId="1" xfId="0" applyNumberFormat="1" applyFont="1" applyBorder="1" applyAlignment="1" applyProtection="1">
      <alignment vertical="center"/>
    </xf>
    <xf numFmtId="1" fontId="18" fillId="0" borderId="3" xfId="1" applyNumberFormat="1" applyFont="1" applyFill="1" applyBorder="1" applyAlignment="1">
      <alignment horizontal="left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4" fontId="19" fillId="0" borderId="3" xfId="0" applyNumberFormat="1" applyFont="1" applyFill="1" applyBorder="1" applyAlignment="1" applyProtection="1">
      <alignment vertical="center" wrapText="1"/>
    </xf>
    <xf numFmtId="0" fontId="21" fillId="0" borderId="3" xfId="0" applyNumberFormat="1" applyFont="1" applyBorder="1" applyAlignment="1" applyProtection="1">
      <alignment horizontal="center" vertical="center"/>
    </xf>
    <xf numFmtId="4" fontId="21" fillId="0" borderId="3" xfId="0" applyNumberFormat="1" applyFont="1" applyBorder="1" applyAlignment="1" applyProtection="1">
      <alignment vertical="center"/>
    </xf>
    <xf numFmtId="0" fontId="19" fillId="0" borderId="3" xfId="0" applyNumberFormat="1" applyFont="1" applyBorder="1" applyAlignment="1" applyProtection="1">
      <alignment horizontal="center" vertical="center"/>
    </xf>
    <xf numFmtId="1" fontId="18" fillId="0" borderId="3" xfId="1" applyNumberFormat="1" applyFont="1" applyFill="1" applyBorder="1" applyAlignment="1" applyProtection="1">
      <alignment vertical="center"/>
    </xf>
    <xf numFmtId="4" fontId="19" fillId="0" borderId="3" xfId="0" applyNumberFormat="1" applyFont="1" applyBorder="1" applyAlignment="1" applyProtection="1">
      <alignment vertical="center"/>
    </xf>
    <xf numFmtId="4" fontId="17" fillId="0" borderId="3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1" fontId="17" fillId="0" borderId="3" xfId="1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</xf>
    <xf numFmtId="49" fontId="17" fillId="3" borderId="3" xfId="1" applyNumberFormat="1" applyFont="1" applyFill="1" applyBorder="1" applyAlignment="1" applyProtection="1">
      <alignment horizontal="center" vertical="center" wrapText="1"/>
    </xf>
    <xf numFmtId="4" fontId="18" fillId="3" borderId="3" xfId="1" applyNumberFormat="1" applyFont="1" applyFill="1" applyBorder="1" applyAlignment="1" applyProtection="1">
      <alignment horizontal="center" vertical="center" wrapText="1"/>
    </xf>
    <xf numFmtId="0" fontId="18" fillId="3" borderId="3" xfId="1" applyNumberFormat="1" applyFont="1" applyFill="1" applyBorder="1" applyAlignment="1" applyProtection="1">
      <alignment horizontal="center" vertical="center" wrapText="1"/>
    </xf>
    <xf numFmtId="164" fontId="21" fillId="0" borderId="3" xfId="2" applyNumberFormat="1" applyFont="1" applyFill="1" applyBorder="1" applyAlignment="1" applyProtection="1">
      <alignment horizontal="right" vertical="center" wrapText="1"/>
    </xf>
    <xf numFmtId="164" fontId="21" fillId="2" borderId="3" xfId="2" applyNumberFormat="1" applyFont="1" applyFill="1" applyBorder="1" applyAlignment="1" applyProtection="1">
      <alignment horizontal="right" vertical="center" wrapText="1"/>
    </xf>
    <xf numFmtId="49" fontId="18" fillId="4" borderId="3" xfId="1" applyNumberFormat="1" applyFont="1" applyFill="1" applyBorder="1" applyAlignment="1" applyProtection="1">
      <alignment horizontal="center" vertical="center"/>
    </xf>
    <xf numFmtId="4" fontId="18" fillId="4" borderId="3" xfId="1" applyNumberFormat="1" applyFont="1" applyFill="1" applyBorder="1" applyAlignment="1" applyProtection="1">
      <alignment horizontal="left" vertical="center" wrapText="1"/>
    </xf>
    <xf numFmtId="164" fontId="19" fillId="4" borderId="3" xfId="0" applyNumberFormat="1" applyFont="1" applyFill="1" applyBorder="1" applyAlignment="1" applyProtection="1">
      <alignment vertical="center"/>
    </xf>
    <xf numFmtId="4" fontId="18" fillId="4" borderId="3" xfId="1" applyNumberFormat="1" applyFont="1" applyFill="1" applyBorder="1" applyAlignment="1" applyProtection="1">
      <alignment vertical="center"/>
    </xf>
    <xf numFmtId="164" fontId="19" fillId="4" borderId="7" xfId="2" applyNumberFormat="1" applyFont="1" applyFill="1" applyBorder="1" applyAlignment="1" applyProtection="1">
      <alignment horizontal="right" vertical="center" wrapText="1"/>
    </xf>
    <xf numFmtId="0" fontId="18" fillId="4" borderId="3" xfId="1" applyNumberFormat="1" applyFont="1" applyFill="1" applyBorder="1" applyAlignment="1" applyProtection="1">
      <alignment horizontal="center" vertical="center"/>
    </xf>
    <xf numFmtId="1" fontId="18" fillId="4" borderId="3" xfId="1" applyNumberFormat="1" applyFont="1" applyFill="1" applyBorder="1" applyAlignment="1">
      <alignment horizontal="left" vertical="center"/>
    </xf>
    <xf numFmtId="164" fontId="19" fillId="4" borderId="3" xfId="2" applyNumberFormat="1" applyFont="1" applyFill="1" applyBorder="1" applyAlignment="1" applyProtection="1">
      <alignment horizontal="right" vertical="center" wrapText="1"/>
    </xf>
    <xf numFmtId="49" fontId="19" fillId="4" borderId="3" xfId="0" applyNumberFormat="1" applyFont="1" applyFill="1" applyBorder="1" applyAlignment="1" applyProtection="1">
      <alignment horizontal="center" vertical="center"/>
    </xf>
    <xf numFmtId="4" fontId="19" fillId="4" borderId="3" xfId="0" applyNumberFormat="1" applyFont="1" applyFill="1" applyBorder="1" applyAlignment="1" applyProtection="1">
      <alignment vertical="center" wrapText="1"/>
    </xf>
    <xf numFmtId="4" fontId="18" fillId="4" borderId="3" xfId="1" applyNumberFormat="1" applyFont="1" applyFill="1" applyBorder="1" applyAlignment="1" applyProtection="1">
      <alignment vertical="center" wrapText="1"/>
    </xf>
    <xf numFmtId="49" fontId="19" fillId="4" borderId="3" xfId="0" applyNumberFormat="1" applyFont="1" applyFill="1" applyBorder="1" applyAlignment="1" applyProtection="1">
      <alignment horizontal="center" vertical="center"/>
      <protection locked="0"/>
    </xf>
    <xf numFmtId="4" fontId="19" fillId="4" borderId="3" xfId="0" applyNumberFormat="1" applyFont="1" applyFill="1" applyBorder="1" applyAlignment="1" applyProtection="1">
      <alignment vertical="center" wrapText="1"/>
      <protection locked="0"/>
    </xf>
    <xf numFmtId="0" fontId="19" fillId="4" borderId="3" xfId="0" applyFont="1" applyFill="1" applyBorder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49" fontId="19" fillId="4" borderId="3" xfId="0" applyNumberFormat="1" applyFont="1" applyFill="1" applyBorder="1" applyAlignment="1">
      <alignment horizontal="center" vertical="center"/>
    </xf>
    <xf numFmtId="4" fontId="18" fillId="4" borderId="3" xfId="1" applyNumberFormat="1" applyFont="1" applyFill="1" applyBorder="1" applyAlignment="1">
      <alignment vertical="center" wrapText="1"/>
    </xf>
    <xf numFmtId="4" fontId="19" fillId="4" borderId="3" xfId="0" applyNumberFormat="1" applyFont="1" applyFill="1" applyBorder="1" applyAlignment="1">
      <alignment vertical="center" wrapText="1"/>
    </xf>
    <xf numFmtId="4" fontId="22" fillId="5" borderId="4" xfId="0" applyNumberFormat="1" applyFont="1" applyFill="1" applyBorder="1" applyAlignment="1">
      <alignment vertical="center" wrapText="1"/>
    </xf>
    <xf numFmtId="164" fontId="18" fillId="4" borderId="3" xfId="2" applyNumberFormat="1" applyFont="1" applyFill="1" applyBorder="1" applyAlignment="1" applyProtection="1">
      <alignment horizontal="right" vertical="center" wrapText="1"/>
    </xf>
    <xf numFmtId="164" fontId="18" fillId="2" borderId="3" xfId="2" applyNumberFormat="1" applyFont="1" applyFill="1" applyBorder="1" applyAlignment="1" applyProtection="1">
      <alignment horizontal="right" vertical="center" wrapText="1"/>
    </xf>
    <xf numFmtId="164" fontId="17" fillId="0" borderId="1" xfId="0" applyNumberFormat="1" applyFont="1" applyBorder="1" applyAlignment="1" applyProtection="1">
      <alignment vertical="center"/>
    </xf>
    <xf numFmtId="164" fontId="17" fillId="2" borderId="1" xfId="0" applyNumberFormat="1" applyFont="1" applyFill="1" applyBorder="1" applyAlignment="1" applyProtection="1">
      <alignment vertical="center"/>
    </xf>
    <xf numFmtId="164" fontId="19" fillId="4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64" fontId="19" fillId="4" borderId="7" xfId="2" applyNumberFormat="1" applyFont="1" applyFill="1" applyBorder="1" applyAlignment="1" applyProtection="1">
      <alignment vertical="center" wrapText="1"/>
    </xf>
    <xf numFmtId="164" fontId="19" fillId="0" borderId="3" xfId="2" applyNumberFormat="1" applyFont="1" applyFill="1" applyBorder="1" applyAlignment="1" applyProtection="1">
      <alignment vertical="center" wrapText="1"/>
    </xf>
    <xf numFmtId="164" fontId="19" fillId="4" borderId="3" xfId="2" applyNumberFormat="1" applyFont="1" applyFill="1" applyBorder="1" applyAlignment="1" applyProtection="1">
      <alignment vertical="center" wrapText="1"/>
    </xf>
    <xf numFmtId="164" fontId="19" fillId="2" borderId="3" xfId="2" applyNumberFormat="1" applyFont="1" applyFill="1" applyBorder="1" applyAlignment="1" applyProtection="1">
      <alignment vertical="center" wrapText="1"/>
    </xf>
    <xf numFmtId="164" fontId="18" fillId="4" borderId="3" xfId="2" applyNumberFormat="1" applyFont="1" applyFill="1" applyBorder="1" applyAlignment="1" applyProtection="1">
      <alignment vertical="center" wrapText="1"/>
    </xf>
    <xf numFmtId="164" fontId="18" fillId="2" borderId="3" xfId="2" applyNumberFormat="1" applyFont="1" applyFill="1" applyBorder="1" applyAlignment="1" applyProtection="1">
      <alignment vertical="center" wrapText="1"/>
    </xf>
    <xf numFmtId="164" fontId="21" fillId="0" borderId="3" xfId="0" applyNumberFormat="1" applyFont="1" applyBorder="1" applyAlignment="1" applyProtection="1">
      <alignment horizontal="right" vertical="center"/>
    </xf>
    <xf numFmtId="4" fontId="18" fillId="0" borderId="6" xfId="1" applyNumberFormat="1" applyFont="1" applyFill="1" applyBorder="1" applyAlignment="1" applyProtection="1">
      <alignment horizontal="right" vertical="center" wrapText="1"/>
    </xf>
    <xf numFmtId="164" fontId="18" fillId="0" borderId="3" xfId="2" applyNumberFormat="1" applyFont="1" applyFill="1" applyBorder="1" applyAlignment="1" applyProtection="1">
      <alignment vertical="center" wrapText="1"/>
    </xf>
    <xf numFmtId="164" fontId="17" fillId="0" borderId="3" xfId="0" applyNumberFormat="1" applyFont="1" applyBorder="1" applyAlignment="1" applyProtection="1">
      <alignment horizontal="right" vertical="center"/>
    </xf>
    <xf numFmtId="164" fontId="18" fillId="4" borderId="3" xfId="0" applyNumberFormat="1" applyFont="1" applyFill="1" applyBorder="1" applyAlignment="1" applyProtection="1">
      <alignment vertical="center"/>
    </xf>
    <xf numFmtId="164" fontId="17" fillId="0" borderId="3" xfId="0" applyNumberFormat="1" applyFont="1" applyBorder="1" applyAlignment="1" applyProtection="1">
      <alignment vertical="center"/>
    </xf>
    <xf numFmtId="165" fontId="18" fillId="2" borderId="3" xfId="2" applyNumberFormat="1" applyFont="1" applyFill="1" applyBorder="1" applyAlignment="1" applyProtection="1">
      <alignment vertical="center" wrapText="1"/>
    </xf>
    <xf numFmtId="165" fontId="18" fillId="0" borderId="3" xfId="1" applyNumberFormat="1" applyFont="1" applyFill="1" applyBorder="1" applyAlignment="1" applyProtection="1">
      <alignment horizontal="right" vertical="center"/>
    </xf>
    <xf numFmtId="165" fontId="17" fillId="0" borderId="1" xfId="1" applyNumberFormat="1" applyFont="1" applyFill="1" applyBorder="1" applyAlignment="1" applyProtection="1">
      <alignment horizontal="right" vertical="center"/>
      <protection locked="0"/>
    </xf>
    <xf numFmtId="165" fontId="18" fillId="4" borderId="3" xfId="0" applyNumberFormat="1" applyFont="1" applyFill="1" applyBorder="1" applyAlignment="1" applyProtection="1">
      <alignment vertical="center"/>
    </xf>
    <xf numFmtId="165" fontId="17" fillId="0" borderId="3" xfId="1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right" vertical="center"/>
    </xf>
    <xf numFmtId="165" fontId="17" fillId="4" borderId="3" xfId="0" applyNumberFormat="1" applyFont="1" applyFill="1" applyBorder="1" applyAlignment="1" applyProtection="1">
      <alignment vertical="center"/>
    </xf>
    <xf numFmtId="4" fontId="18" fillId="4" borderId="3" xfId="0" applyNumberFormat="1" applyFont="1" applyFill="1" applyBorder="1" applyAlignment="1" applyProtection="1">
      <alignment vertical="center" wrapText="1"/>
      <protection locked="0"/>
    </xf>
    <xf numFmtId="165" fontId="17" fillId="0" borderId="3" xfId="0" applyNumberFormat="1" applyFont="1" applyBorder="1" applyAlignment="1" applyProtection="1">
      <alignment horizontal="right" vertical="center"/>
    </xf>
    <xf numFmtId="166" fontId="19" fillId="4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/>
    </xf>
    <xf numFmtId="165" fontId="18" fillId="4" borderId="1" xfId="1" applyNumberFormat="1" applyFont="1" applyFill="1" applyBorder="1" applyAlignment="1" applyProtection="1">
      <alignment horizontal="right" vertical="center"/>
      <protection locked="0"/>
    </xf>
    <xf numFmtId="165" fontId="18" fillId="0" borderId="1" xfId="1" applyNumberFormat="1" applyFont="1" applyFill="1" applyBorder="1" applyAlignment="1" applyProtection="1">
      <alignment horizontal="right" vertical="center"/>
      <protection locked="0"/>
    </xf>
    <xf numFmtId="164" fontId="17" fillId="2" borderId="3" xfId="0" applyNumberFormat="1" applyFont="1" applyFill="1" applyBorder="1" applyAlignment="1" applyProtection="1">
      <alignment horizontal="right" vertical="center"/>
    </xf>
    <xf numFmtId="164" fontId="18" fillId="4" borderId="3" xfId="0" applyNumberFormat="1" applyFont="1" applyFill="1" applyBorder="1" applyAlignment="1" applyProtection="1">
      <alignment horizontal="right" vertical="center"/>
    </xf>
    <xf numFmtId="164" fontId="18" fillId="0" borderId="3" xfId="2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164" fontId="18" fillId="4" borderId="7" xfId="2" applyNumberFormat="1" applyFont="1" applyFill="1" applyBorder="1" applyAlignment="1" applyProtection="1">
      <alignment horizontal="right" vertical="center" wrapText="1"/>
    </xf>
    <xf numFmtId="164" fontId="18" fillId="0" borderId="3" xfId="0" applyNumberFormat="1" applyFont="1" applyBorder="1" applyAlignment="1" applyProtection="1">
      <alignment horizontal="right" vertical="center"/>
    </xf>
    <xf numFmtId="165" fontId="17" fillId="0" borderId="3" xfId="1" applyNumberFormat="1" applyFont="1" applyFill="1" applyBorder="1" applyAlignment="1" applyProtection="1">
      <alignment horizontal="right" vertical="center"/>
      <protection locked="0"/>
    </xf>
    <xf numFmtId="165" fontId="18" fillId="4" borderId="7" xfId="2" applyNumberFormat="1" applyFont="1" applyFill="1" applyBorder="1" applyAlignment="1" applyProtection="1">
      <alignment vertical="center" wrapText="1"/>
    </xf>
    <xf numFmtId="165" fontId="18" fillId="0" borderId="3" xfId="2" applyNumberFormat="1" applyFont="1" applyFill="1" applyBorder="1" applyAlignment="1" applyProtection="1">
      <alignment vertical="center" wrapText="1"/>
    </xf>
    <xf numFmtId="165" fontId="17" fillId="0" borderId="1" xfId="1" applyNumberFormat="1" applyFont="1" applyFill="1" applyBorder="1" applyAlignment="1" applyProtection="1">
      <alignment horizontal="right" vertical="center"/>
    </xf>
    <xf numFmtId="165" fontId="18" fillId="4" borderId="3" xfId="2" applyNumberFormat="1" applyFont="1" applyFill="1" applyBorder="1" applyAlignment="1" applyProtection="1">
      <alignment vertical="center" wrapText="1"/>
    </xf>
    <xf numFmtId="165" fontId="17" fillId="0" borderId="1" xfId="0" applyNumberFormat="1" applyFont="1" applyBorder="1" applyAlignment="1" applyProtection="1">
      <alignment horizontal="right" vertical="center"/>
    </xf>
    <xf numFmtId="165" fontId="17" fillId="2" borderId="1" xfId="0" applyNumberFormat="1" applyFont="1" applyFill="1" applyBorder="1" applyAlignment="1">
      <alignment horizontal="right" vertical="center"/>
    </xf>
    <xf numFmtId="165" fontId="17" fillId="4" borderId="1" xfId="1" applyNumberFormat="1" applyFont="1" applyFill="1" applyBorder="1" applyAlignment="1" applyProtection="1">
      <alignment horizontal="right" vertical="center"/>
    </xf>
    <xf numFmtId="165" fontId="17" fillId="4" borderId="3" xfId="1" applyNumberFormat="1" applyFont="1" applyFill="1" applyBorder="1" applyAlignment="1" applyProtection="1">
      <alignment horizontal="right" vertical="center"/>
    </xf>
    <xf numFmtId="1" fontId="17" fillId="0" borderId="3" xfId="1" applyNumberFormat="1" applyFont="1" applyFill="1" applyBorder="1" applyAlignment="1">
      <alignment horizontal="left" vertical="center"/>
    </xf>
    <xf numFmtId="165" fontId="17" fillId="0" borderId="1" xfId="2" applyNumberFormat="1" applyFont="1" applyFill="1" applyBorder="1" applyAlignment="1" applyProtection="1">
      <alignment vertical="center" wrapText="1"/>
    </xf>
    <xf numFmtId="164" fontId="21" fillId="0" borderId="1" xfId="2" applyNumberFormat="1" applyFont="1" applyFill="1" applyBorder="1" applyAlignment="1" applyProtection="1">
      <alignment vertical="center" wrapText="1"/>
    </xf>
    <xf numFmtId="164" fontId="17" fillId="0" borderId="3" xfId="2" applyNumberFormat="1" applyFont="1" applyFill="1" applyBorder="1" applyAlignment="1" applyProtection="1">
      <alignment horizontal="right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3" xfId="0" quotePrefix="1" applyFont="1" applyFill="1" applyBorder="1" applyAlignment="1">
      <alignment horizontal="center" vertical="center" wrapText="1"/>
    </xf>
    <xf numFmtId="0" fontId="21" fillId="3" borderId="3" xfId="0" quotePrefix="1" applyFont="1" applyFill="1" applyBorder="1" applyAlignment="1">
      <alignment horizontal="center" vertical="center" wrapText="1"/>
    </xf>
    <xf numFmtId="0" fontId="21" fillId="3" borderId="4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 indent="1"/>
    </xf>
    <xf numFmtId="0" fontId="23" fillId="2" borderId="3" xfId="0" applyNumberFormat="1" applyFont="1" applyFill="1" applyBorder="1" applyAlignment="1" applyProtection="1">
      <alignment horizontal="left" vertical="center" wrapText="1" indent="1"/>
    </xf>
    <xf numFmtId="0" fontId="23" fillId="2" borderId="3" xfId="0" applyFont="1" applyFill="1" applyBorder="1" applyAlignment="1">
      <alignment horizontal="left" vertical="center" indent="1"/>
    </xf>
    <xf numFmtId="4" fontId="3" fillId="6" borderId="3" xfId="0" applyNumberFormat="1" applyFont="1" applyFill="1" applyBorder="1" applyAlignment="1">
      <alignment horizontal="right" vertical="center"/>
    </xf>
    <xf numFmtId="4" fontId="18" fillId="6" borderId="3" xfId="0" applyNumberFormat="1" applyFont="1" applyFill="1" applyBorder="1" applyAlignment="1" applyProtection="1">
      <alignment horizontal="right" vertical="center" wrapText="1"/>
    </xf>
    <xf numFmtId="4" fontId="21" fillId="6" borderId="3" xfId="0" applyNumberFormat="1" applyFont="1" applyFill="1" applyBorder="1" applyAlignment="1">
      <alignment horizontal="right"/>
    </xf>
    <xf numFmtId="0" fontId="24" fillId="0" borderId="3" xfId="0" applyFont="1" applyBorder="1"/>
    <xf numFmtId="3" fontId="6" fillId="7" borderId="3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 applyProtection="1">
      <alignment horizontal="right" wrapText="1"/>
    </xf>
    <xf numFmtId="3" fontId="11" fillId="7" borderId="3" xfId="0" applyNumberFormat="1" applyFont="1" applyFill="1" applyBorder="1" applyAlignment="1" applyProtection="1">
      <alignment vertical="center"/>
    </xf>
    <xf numFmtId="0" fontId="11" fillId="7" borderId="3" xfId="0" applyNumberFormat="1" applyFont="1" applyFill="1" applyBorder="1" applyAlignment="1" applyProtection="1">
      <alignment vertical="center"/>
    </xf>
    <xf numFmtId="3" fontId="11" fillId="7" borderId="3" xfId="0" applyNumberFormat="1" applyFont="1" applyFill="1" applyBorder="1" applyAlignment="1" applyProtection="1">
      <alignment vertical="center" wrapText="1"/>
    </xf>
    <xf numFmtId="3" fontId="11" fillId="3" borderId="3" xfId="0" applyNumberFormat="1" applyFont="1" applyFill="1" applyBorder="1" applyAlignment="1" applyProtection="1">
      <alignment vertical="center"/>
    </xf>
    <xf numFmtId="3" fontId="11" fillId="3" borderId="3" xfId="0" applyNumberFormat="1" applyFont="1" applyFill="1" applyBorder="1" applyAlignment="1" applyProtection="1">
      <alignment vertical="center" wrapText="1"/>
    </xf>
    <xf numFmtId="4" fontId="11" fillId="6" borderId="3" xfId="0" applyNumberFormat="1" applyFont="1" applyFill="1" applyBorder="1" applyAlignment="1" applyProtection="1">
      <alignment horizontal="right" vertical="center" wrapText="1"/>
    </xf>
    <xf numFmtId="4" fontId="9" fillId="6" borderId="3" xfId="0" applyNumberFormat="1" applyFont="1" applyFill="1" applyBorder="1" applyAlignment="1" applyProtection="1">
      <alignment horizontal="right" vertical="center" wrapText="1"/>
    </xf>
    <xf numFmtId="4" fontId="3" fillId="6" borderId="3" xfId="0" applyNumberFormat="1" applyFont="1" applyFill="1" applyBorder="1" applyAlignment="1">
      <alignment horizontal="right"/>
    </xf>
    <xf numFmtId="4" fontId="9" fillId="6" borderId="3" xfId="0" quotePrefix="1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 applyProtection="1">
      <alignment horizontal="right" wrapText="1"/>
    </xf>
    <xf numFmtId="0" fontId="0" fillId="2" borderId="0" xfId="0" applyFill="1"/>
    <xf numFmtId="0" fontId="19" fillId="3" borderId="3" xfId="0" applyNumberFormat="1" applyFont="1" applyFill="1" applyBorder="1" applyAlignment="1" applyProtection="1">
      <alignment horizontal="center" vertical="center" wrapText="1"/>
    </xf>
    <xf numFmtId="0" fontId="21" fillId="3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4" fontId="18" fillId="2" borderId="6" xfId="1" applyNumberFormat="1" applyFont="1" applyFill="1" applyBorder="1" applyAlignment="1" applyProtection="1">
      <alignment horizontal="right" vertical="center" wrapText="1"/>
    </xf>
    <xf numFmtId="165" fontId="17" fillId="2" borderId="1" xfId="1" applyNumberFormat="1" applyFont="1" applyFill="1" applyBorder="1" applyAlignment="1" applyProtection="1">
      <alignment horizontal="right" vertical="center"/>
    </xf>
    <xf numFmtId="165" fontId="17" fillId="2" borderId="1" xfId="2" applyNumberFormat="1" applyFont="1" applyFill="1" applyBorder="1" applyAlignment="1" applyProtection="1">
      <alignment vertical="center" wrapText="1"/>
    </xf>
    <xf numFmtId="165" fontId="17" fillId="2" borderId="1" xfId="0" applyNumberFormat="1" applyFont="1" applyFill="1" applyBorder="1" applyAlignment="1" applyProtection="1">
      <alignment horizontal="right" vertical="center"/>
    </xf>
    <xf numFmtId="165" fontId="17" fillId="2" borderId="1" xfId="1" applyNumberFormat="1" applyFont="1" applyFill="1" applyBorder="1" applyAlignment="1" applyProtection="1">
      <alignment horizontal="right" vertical="center"/>
      <protection locked="0"/>
    </xf>
    <xf numFmtId="165" fontId="17" fillId="2" borderId="3" xfId="0" applyNumberFormat="1" applyFont="1" applyFill="1" applyBorder="1" applyAlignment="1" applyProtection="1">
      <alignment horizontal="right" vertical="center"/>
    </xf>
    <xf numFmtId="165" fontId="17" fillId="2" borderId="3" xfId="1" applyNumberFormat="1" applyFont="1" applyFill="1" applyBorder="1" applyAlignment="1" applyProtection="1">
      <alignment horizontal="right" vertical="center"/>
    </xf>
    <xf numFmtId="165" fontId="18" fillId="2" borderId="3" xfId="1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165" fontId="18" fillId="4" borderId="1" xfId="1" applyNumberFormat="1" applyFont="1" applyFill="1" applyBorder="1" applyAlignment="1" applyProtection="1">
      <alignment horizontal="right" vertical="center"/>
    </xf>
    <xf numFmtId="0" fontId="19" fillId="3" borderId="4" xfId="0" quotePrefix="1" applyNumberFormat="1" applyFont="1" applyFill="1" applyBorder="1" applyAlignment="1" applyProtection="1">
      <alignment horizontal="center" vertical="center" wrapText="1"/>
    </xf>
    <xf numFmtId="0" fontId="6" fillId="3" borderId="4" xfId="0" quotePrefix="1" applyNumberFormat="1" applyFont="1" applyFill="1" applyBorder="1" applyAlignment="1" applyProtection="1">
      <alignment horizontal="center" vertical="center" wrapText="1"/>
    </xf>
    <xf numFmtId="167" fontId="25" fillId="0" borderId="8" xfId="0" applyNumberFormat="1" applyFont="1" applyBorder="1" applyAlignment="1">
      <alignment horizontal="right" vertical="center"/>
    </xf>
    <xf numFmtId="167" fontId="25" fillId="0" borderId="9" xfId="0" applyNumberFormat="1" applyFont="1" applyBorder="1" applyAlignment="1">
      <alignment horizontal="right" vertical="center"/>
    </xf>
    <xf numFmtId="0" fontId="15" fillId="0" borderId="3" xfId="0" quotePrefix="1" applyFont="1" applyBorder="1" applyAlignment="1">
      <alignment horizontal="center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quotePrefix="1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4" fontId="17" fillId="0" borderId="1" xfId="1" applyNumberFormat="1" applyFont="1" applyFill="1" applyBorder="1" applyAlignment="1" applyProtection="1">
      <alignment horizontal="left" vertical="center" wrapText="1"/>
    </xf>
    <xf numFmtId="4" fontId="17" fillId="0" borderId="4" xfId="1" applyNumberFormat="1" applyFont="1" applyFill="1" applyBorder="1" applyAlignment="1" applyProtection="1">
      <alignment horizontal="left" vertical="center" wrapText="1"/>
    </xf>
    <xf numFmtId="4" fontId="17" fillId="2" borderId="1" xfId="1" applyNumberFormat="1" applyFont="1" applyFill="1" applyBorder="1" applyAlignment="1" applyProtection="1">
      <alignment horizontal="left" vertical="center" wrapText="1"/>
    </xf>
    <xf numFmtId="4" fontId="17" fillId="2" borderId="4" xfId="1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18" fillId="0" borderId="1" xfId="1" applyNumberFormat="1" applyFont="1" applyFill="1" applyBorder="1" applyAlignment="1" applyProtection="1">
      <alignment horizontal="left" vertical="center"/>
    </xf>
    <xf numFmtId="49" fontId="18" fillId="0" borderId="2" xfId="1" applyNumberFormat="1" applyFont="1" applyFill="1" applyBorder="1" applyAlignment="1" applyProtection="1">
      <alignment horizontal="left" vertical="center"/>
    </xf>
    <xf numFmtId="49" fontId="18" fillId="0" borderId="4" xfId="1" applyNumberFormat="1" applyFont="1" applyFill="1" applyBorder="1" applyAlignment="1" applyProtection="1">
      <alignment horizontal="left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44" fontId="19" fillId="0" borderId="2" xfId="2" applyFont="1" applyFill="1" applyBorder="1" applyAlignment="1" applyProtection="1">
      <alignment horizontal="center" vertical="center" wrapText="1"/>
    </xf>
    <xf numFmtId="44" fontId="19" fillId="0" borderId="4" xfId="2" applyFont="1" applyFill="1" applyBorder="1" applyAlignment="1" applyProtection="1">
      <alignment horizontal="center" vertical="center" wrapText="1"/>
    </xf>
  </cellXfs>
  <cellStyles count="3">
    <cellStyle name="Currency 2" xfId="2" xr:uid="{632635EB-BC91-4ABF-8F0E-5BA4669EB0F2}"/>
    <cellStyle name="Normal" xfId="0" builtinId="0"/>
    <cellStyle name="Normalno 2" xfId="1" xr:uid="{72EB226B-1A4D-47BE-B1E6-F7BBBC9F9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workbookViewId="0">
      <selection activeCell="A7" sqref="A7:E7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2" ht="42" customHeight="1" x14ac:dyDescent="0.25">
      <c r="A1" s="210" t="s">
        <v>32</v>
      </c>
      <c r="B1" s="210"/>
      <c r="C1" s="210"/>
      <c r="D1" s="210"/>
      <c r="E1" s="210"/>
      <c r="F1" s="210"/>
      <c r="G1" s="210"/>
      <c r="H1" s="210"/>
      <c r="I1" s="210"/>
      <c r="J1" s="210"/>
      <c r="K1" s="38"/>
      <c r="L1" s="38"/>
    </row>
    <row r="2" spans="1:12" ht="18" customHeight="1" x14ac:dyDescent="0.25">
      <c r="A2" s="5"/>
      <c r="B2" s="5"/>
      <c r="C2" s="5"/>
      <c r="D2" s="5"/>
      <c r="E2" s="5"/>
      <c r="F2" s="23"/>
      <c r="G2" s="23"/>
      <c r="H2" s="5"/>
      <c r="I2" s="5"/>
      <c r="J2" s="5"/>
      <c r="K2" s="5"/>
      <c r="L2" s="5"/>
    </row>
    <row r="3" spans="1:12" ht="15.75" customHeight="1" x14ac:dyDescent="0.25">
      <c r="A3" s="210" t="s">
        <v>18</v>
      </c>
      <c r="B3" s="210"/>
      <c r="C3" s="210"/>
      <c r="D3" s="210"/>
      <c r="E3" s="210"/>
      <c r="F3" s="210"/>
      <c r="G3" s="210"/>
      <c r="H3" s="210"/>
      <c r="I3" s="210"/>
      <c r="J3" s="210"/>
      <c r="K3" s="36"/>
      <c r="L3" s="36"/>
    </row>
    <row r="4" spans="1:12" ht="18" x14ac:dyDescent="0.25">
      <c r="A4" s="5"/>
      <c r="B4" s="5"/>
      <c r="C4" s="5"/>
      <c r="D4" s="5"/>
      <c r="E4" s="5"/>
      <c r="F4" s="23"/>
      <c r="G4" s="23"/>
      <c r="H4" s="5"/>
      <c r="I4" s="5"/>
      <c r="J4" s="5"/>
      <c r="K4" s="6"/>
      <c r="L4" s="6"/>
    </row>
    <row r="5" spans="1:12" ht="18" customHeight="1" x14ac:dyDescent="0.25">
      <c r="A5" s="210" t="s">
        <v>33</v>
      </c>
      <c r="B5" s="210"/>
      <c r="C5" s="210"/>
      <c r="D5" s="210"/>
      <c r="E5" s="210"/>
      <c r="F5" s="210"/>
      <c r="G5" s="210"/>
      <c r="H5" s="210"/>
      <c r="I5" s="210"/>
      <c r="J5" s="210"/>
      <c r="K5" s="35"/>
      <c r="L5" s="35"/>
    </row>
    <row r="6" spans="1:12" ht="18" x14ac:dyDescent="0.25">
      <c r="A6" s="1"/>
      <c r="B6" s="2"/>
      <c r="C6" s="2"/>
      <c r="D6" s="2"/>
      <c r="E6" s="7"/>
      <c r="F6" s="7"/>
      <c r="G6" s="7"/>
      <c r="H6" s="8"/>
      <c r="I6" s="8"/>
      <c r="J6" s="29"/>
    </row>
    <row r="7" spans="1:12" ht="25.5" x14ac:dyDescent="0.25">
      <c r="A7" s="214" t="s">
        <v>167</v>
      </c>
      <c r="B7" s="215"/>
      <c r="C7" s="215"/>
      <c r="D7" s="215"/>
      <c r="E7" s="215"/>
      <c r="F7" s="161" t="s">
        <v>44</v>
      </c>
      <c r="G7" s="161" t="s">
        <v>45</v>
      </c>
      <c r="H7" s="4" t="s">
        <v>46</v>
      </c>
      <c r="I7" s="4" t="s">
        <v>47</v>
      </c>
      <c r="J7" s="4" t="s">
        <v>48</v>
      </c>
    </row>
    <row r="8" spans="1:12" ht="12" customHeight="1" x14ac:dyDescent="0.25">
      <c r="A8" s="205">
        <v>1</v>
      </c>
      <c r="B8" s="205"/>
      <c r="C8" s="205"/>
      <c r="D8" s="205"/>
      <c r="E8" s="205"/>
      <c r="F8" s="48">
        <v>2</v>
      </c>
      <c r="G8" s="48">
        <v>3</v>
      </c>
      <c r="H8" s="49">
        <v>4</v>
      </c>
      <c r="I8" s="49">
        <v>5</v>
      </c>
      <c r="J8" s="49">
        <v>6</v>
      </c>
    </row>
    <row r="9" spans="1:12" x14ac:dyDescent="0.25">
      <c r="A9" s="211" t="s">
        <v>35</v>
      </c>
      <c r="B9" s="213"/>
      <c r="C9" s="213"/>
      <c r="D9" s="213"/>
      <c r="E9" s="219"/>
      <c r="F9" s="176">
        <v>3260202.8899999997</v>
      </c>
      <c r="G9" s="176">
        <v>4597083</v>
      </c>
      <c r="H9" s="174">
        <v>4177628</v>
      </c>
      <c r="I9" s="174">
        <v>4132553</v>
      </c>
      <c r="J9" s="174">
        <v>4107878</v>
      </c>
    </row>
    <row r="10" spans="1:12" x14ac:dyDescent="0.25">
      <c r="A10" s="221" t="s">
        <v>36</v>
      </c>
      <c r="B10" s="219"/>
      <c r="C10" s="219"/>
      <c r="D10" s="219"/>
      <c r="E10" s="219"/>
      <c r="F10" s="176">
        <v>0</v>
      </c>
      <c r="G10" s="177">
        <v>0</v>
      </c>
      <c r="H10" s="174">
        <v>0</v>
      </c>
      <c r="I10" s="174">
        <v>0</v>
      </c>
      <c r="J10" s="174">
        <v>0</v>
      </c>
    </row>
    <row r="11" spans="1:12" x14ac:dyDescent="0.25">
      <c r="A11" s="216" t="s">
        <v>0</v>
      </c>
      <c r="B11" s="207"/>
      <c r="C11" s="207"/>
      <c r="D11" s="207"/>
      <c r="E11" s="217"/>
      <c r="F11" s="179">
        <f>SUM(F9:F10)</f>
        <v>3260202.8899999997</v>
      </c>
      <c r="G11" s="179">
        <f>SUM(G9:G10)</f>
        <v>4597083</v>
      </c>
      <c r="H11" s="26">
        <f>SUM(H9:H10)</f>
        <v>4177628</v>
      </c>
      <c r="I11" s="26">
        <f t="shared" ref="I11:J11" si="0">SUM(I9:I10)</f>
        <v>4132553</v>
      </c>
      <c r="J11" s="26">
        <f t="shared" si="0"/>
        <v>4107878</v>
      </c>
    </row>
    <row r="12" spans="1:12" x14ac:dyDescent="0.25">
      <c r="A12" s="220" t="s">
        <v>37</v>
      </c>
      <c r="B12" s="213"/>
      <c r="C12" s="213"/>
      <c r="D12" s="213"/>
      <c r="E12" s="213"/>
      <c r="F12" s="178">
        <v>3223778.89</v>
      </c>
      <c r="G12" s="178">
        <v>4518779</v>
      </c>
      <c r="H12" s="174">
        <v>4137513</v>
      </c>
      <c r="I12" s="174">
        <v>4092438</v>
      </c>
      <c r="J12" s="175">
        <v>4067763</v>
      </c>
    </row>
    <row r="13" spans="1:12" x14ac:dyDescent="0.25">
      <c r="A13" s="218" t="s">
        <v>38</v>
      </c>
      <c r="B13" s="219"/>
      <c r="C13" s="219"/>
      <c r="D13" s="219"/>
      <c r="E13" s="219"/>
      <c r="F13" s="176">
        <v>36424</v>
      </c>
      <c r="G13" s="176">
        <v>78304</v>
      </c>
      <c r="H13" s="174">
        <v>40115</v>
      </c>
      <c r="I13" s="174">
        <v>40115</v>
      </c>
      <c r="J13" s="175">
        <v>40115</v>
      </c>
    </row>
    <row r="14" spans="1:12" x14ac:dyDescent="0.25">
      <c r="A14" s="30" t="s">
        <v>1</v>
      </c>
      <c r="B14" s="31"/>
      <c r="C14" s="31"/>
      <c r="D14" s="31"/>
      <c r="E14" s="31"/>
      <c r="F14" s="179">
        <f t="shared" ref="F14:G14" si="1">SUM(F12:F13)</f>
        <v>3260202.89</v>
      </c>
      <c r="G14" s="179">
        <f t="shared" si="1"/>
        <v>4597083</v>
      </c>
      <c r="H14" s="26">
        <f>SUM(H12:H13)</f>
        <v>4177628</v>
      </c>
      <c r="I14" s="26">
        <f t="shared" ref="I14:J14" si="2">SUM(I12:I13)</f>
        <v>4132553</v>
      </c>
      <c r="J14" s="26">
        <f t="shared" si="2"/>
        <v>4107878</v>
      </c>
    </row>
    <row r="15" spans="1:12" x14ac:dyDescent="0.25">
      <c r="A15" s="206" t="s">
        <v>2</v>
      </c>
      <c r="B15" s="207"/>
      <c r="C15" s="207"/>
      <c r="D15" s="207"/>
      <c r="E15" s="207"/>
      <c r="F15" s="180">
        <v>0</v>
      </c>
      <c r="G15" s="41">
        <v>0</v>
      </c>
      <c r="H15" s="28">
        <v>0</v>
      </c>
      <c r="I15" s="28">
        <v>0</v>
      </c>
      <c r="J15" s="28">
        <v>0</v>
      </c>
    </row>
    <row r="16" spans="1:12" ht="18" x14ac:dyDescent="0.25">
      <c r="A16" s="5"/>
      <c r="B16" s="9"/>
      <c r="C16" s="9"/>
      <c r="D16" s="9"/>
      <c r="E16" s="9"/>
      <c r="F16" s="21"/>
      <c r="G16" s="21"/>
      <c r="H16" s="9"/>
      <c r="I16" s="9"/>
      <c r="J16" s="3"/>
      <c r="K16" s="3"/>
      <c r="L16" s="3"/>
    </row>
    <row r="17" spans="1:12" ht="18" customHeight="1" x14ac:dyDescent="0.25">
      <c r="A17" s="210" t="s">
        <v>34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5"/>
      <c r="L17" s="35"/>
    </row>
    <row r="18" spans="1:12" ht="18" x14ac:dyDescent="0.25">
      <c r="A18" s="23"/>
      <c r="B18" s="21"/>
      <c r="C18" s="21"/>
      <c r="D18" s="21"/>
      <c r="E18" s="21"/>
      <c r="F18" s="21"/>
      <c r="G18" s="21"/>
      <c r="H18" s="22"/>
      <c r="I18" s="22"/>
      <c r="J18" s="22"/>
    </row>
    <row r="19" spans="1:12" ht="25.5" x14ac:dyDescent="0.25">
      <c r="A19" s="214" t="s">
        <v>167</v>
      </c>
      <c r="B19" s="215"/>
      <c r="C19" s="215"/>
      <c r="D19" s="215"/>
      <c r="E19" s="215"/>
      <c r="F19" s="161" t="s">
        <v>44</v>
      </c>
      <c r="G19" s="161" t="s">
        <v>45</v>
      </c>
      <c r="H19" s="4" t="s">
        <v>46</v>
      </c>
      <c r="I19" s="4" t="s">
        <v>47</v>
      </c>
      <c r="J19" s="4" t="s">
        <v>48</v>
      </c>
    </row>
    <row r="20" spans="1:12" ht="12" customHeight="1" x14ac:dyDescent="0.25">
      <c r="A20" s="205">
        <v>1</v>
      </c>
      <c r="B20" s="205"/>
      <c r="C20" s="205"/>
      <c r="D20" s="205"/>
      <c r="E20" s="205"/>
      <c r="F20" s="48">
        <v>2</v>
      </c>
      <c r="G20" s="48">
        <v>3</v>
      </c>
      <c r="H20" s="49">
        <v>4</v>
      </c>
      <c r="I20" s="49">
        <v>5</v>
      </c>
      <c r="J20" s="49">
        <v>6</v>
      </c>
    </row>
    <row r="21" spans="1:12" ht="15.75" customHeight="1" x14ac:dyDescent="0.25">
      <c r="A21" s="211" t="s">
        <v>39</v>
      </c>
      <c r="B21" s="212"/>
      <c r="C21" s="212"/>
      <c r="D21" s="212"/>
      <c r="E21" s="212"/>
      <c r="F21" s="42"/>
      <c r="G21" s="42"/>
      <c r="H21" s="27"/>
      <c r="I21" s="27"/>
      <c r="J21" s="27"/>
    </row>
    <row r="22" spans="1:12" x14ac:dyDescent="0.25">
      <c r="A22" s="211" t="s">
        <v>40</v>
      </c>
      <c r="B22" s="213"/>
      <c r="C22" s="213"/>
      <c r="D22" s="213"/>
      <c r="E22" s="213"/>
      <c r="F22" s="40"/>
      <c r="G22" s="40"/>
      <c r="H22" s="27"/>
      <c r="I22" s="27"/>
      <c r="J22" s="27"/>
    </row>
    <row r="23" spans="1:12" x14ac:dyDescent="0.25">
      <c r="A23" s="216" t="s">
        <v>41</v>
      </c>
      <c r="B23" s="207"/>
      <c r="C23" s="207"/>
      <c r="D23" s="207"/>
      <c r="E23" s="217"/>
      <c r="F23" s="39"/>
      <c r="G23" s="39"/>
      <c r="H23" s="26">
        <v>0</v>
      </c>
      <c r="I23" s="26">
        <v>0</v>
      </c>
      <c r="J23" s="26">
        <v>0</v>
      </c>
    </row>
    <row r="24" spans="1:12" x14ac:dyDescent="0.25">
      <c r="A24" s="208" t="s">
        <v>23</v>
      </c>
      <c r="B24" s="209"/>
      <c r="C24" s="209"/>
      <c r="D24" s="209"/>
      <c r="E24" s="209"/>
      <c r="F24" s="43"/>
      <c r="G24" s="43"/>
      <c r="H24" s="189">
        <v>132243</v>
      </c>
      <c r="I24" s="189">
        <v>63243</v>
      </c>
      <c r="J24" s="189">
        <v>27243</v>
      </c>
    </row>
    <row r="25" spans="1:12" x14ac:dyDescent="0.25">
      <c r="A25" s="208" t="s">
        <v>42</v>
      </c>
      <c r="B25" s="209"/>
      <c r="C25" s="209"/>
      <c r="D25" s="209"/>
      <c r="E25" s="209"/>
      <c r="F25" s="43"/>
      <c r="G25" s="43"/>
      <c r="H25" s="189">
        <v>50000</v>
      </c>
      <c r="I25" s="189">
        <v>27243</v>
      </c>
      <c r="J25" s="189">
        <v>0</v>
      </c>
    </row>
    <row r="26" spans="1:12" x14ac:dyDescent="0.25">
      <c r="A26" s="206" t="s">
        <v>3</v>
      </c>
      <c r="B26" s="207"/>
      <c r="C26" s="207"/>
      <c r="D26" s="207"/>
      <c r="E26" s="207"/>
      <c r="F26" s="41"/>
      <c r="G26" s="41"/>
      <c r="H26" s="26">
        <v>0</v>
      </c>
      <c r="I26" s="26">
        <v>0</v>
      </c>
      <c r="J26" s="26">
        <v>0</v>
      </c>
    </row>
    <row r="27" spans="1:12" x14ac:dyDescent="0.25">
      <c r="A27" s="206" t="s">
        <v>4</v>
      </c>
      <c r="B27" s="207"/>
      <c r="C27" s="207"/>
      <c r="D27" s="207"/>
      <c r="E27" s="207"/>
      <c r="F27" s="41"/>
      <c r="G27" s="41"/>
      <c r="H27" s="26">
        <v>0</v>
      </c>
      <c r="I27" s="26">
        <v>0</v>
      </c>
      <c r="J27" s="26">
        <v>0</v>
      </c>
    </row>
    <row r="28" spans="1:12" ht="11.25" customHeight="1" x14ac:dyDescent="0.25">
      <c r="A28" s="18"/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0"/>
    </row>
    <row r="29" spans="1:12" ht="15" customHeight="1" x14ac:dyDescent="0.25">
      <c r="A29" s="44" t="s">
        <v>43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2" ht="9" customHeight="1" x14ac:dyDescent="0.25"/>
  </sheetData>
  <mergeCells count="21"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opLeftCell="A4" workbookViewId="0">
      <selection activeCell="A17" sqref="A17:C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3"/>
      <c r="E1" s="23"/>
      <c r="F1" s="5"/>
      <c r="G1" s="5"/>
      <c r="H1" s="5"/>
      <c r="I1" s="5"/>
      <c r="J1" s="5"/>
    </row>
    <row r="2" spans="1:10" ht="15.75" x14ac:dyDescent="0.25">
      <c r="A2" s="210" t="s">
        <v>18</v>
      </c>
      <c r="B2" s="210"/>
      <c r="C2" s="210"/>
      <c r="D2" s="210"/>
      <c r="E2" s="210"/>
      <c r="F2" s="210"/>
      <c r="G2" s="210"/>
      <c r="H2" s="210"/>
      <c r="I2" s="36"/>
      <c r="J2" s="36"/>
    </row>
    <row r="3" spans="1:10" ht="18" x14ac:dyDescent="0.25">
      <c r="A3" s="5"/>
      <c r="B3" s="5"/>
      <c r="C3" s="5"/>
      <c r="D3" s="23"/>
      <c r="E3" s="23"/>
      <c r="F3" s="5"/>
      <c r="G3" s="5"/>
      <c r="H3" s="5"/>
      <c r="I3" s="6"/>
      <c r="J3" s="6"/>
    </row>
    <row r="4" spans="1:10" ht="15.75" x14ac:dyDescent="0.25">
      <c r="A4" s="210" t="s">
        <v>5</v>
      </c>
      <c r="B4" s="210"/>
      <c r="C4" s="210"/>
      <c r="D4" s="210"/>
      <c r="E4" s="210"/>
      <c r="F4" s="210"/>
      <c r="G4" s="210"/>
      <c r="H4" s="210"/>
      <c r="I4" s="35"/>
      <c r="J4" s="35"/>
    </row>
    <row r="5" spans="1:10" ht="18" x14ac:dyDescent="0.25">
      <c r="A5" s="5"/>
      <c r="B5" s="5"/>
      <c r="C5" s="5"/>
      <c r="D5" s="23"/>
      <c r="E5" s="23"/>
      <c r="F5" s="5"/>
      <c r="G5" s="5"/>
      <c r="H5" s="5"/>
      <c r="I5" s="6"/>
      <c r="J5" s="6"/>
    </row>
    <row r="6" spans="1:10" ht="15.75" x14ac:dyDescent="0.25">
      <c r="A6" s="210" t="s">
        <v>49</v>
      </c>
      <c r="B6" s="210"/>
      <c r="C6" s="210"/>
      <c r="D6" s="210"/>
      <c r="E6" s="210"/>
      <c r="F6" s="210"/>
      <c r="G6" s="210"/>
      <c r="H6" s="210"/>
      <c r="I6" s="37"/>
      <c r="J6" s="37"/>
    </row>
    <row r="7" spans="1:10" ht="18" x14ac:dyDescent="0.25">
      <c r="A7" s="5"/>
      <c r="B7" s="5"/>
      <c r="C7" s="5"/>
      <c r="D7" s="23"/>
      <c r="E7" s="23"/>
      <c r="F7" s="5"/>
      <c r="G7" s="5"/>
      <c r="H7" s="5"/>
      <c r="I7" s="6"/>
      <c r="J7" s="6"/>
    </row>
    <row r="8" spans="1:10" ht="25.5" x14ac:dyDescent="0.25">
      <c r="A8" s="222" t="s">
        <v>167</v>
      </c>
      <c r="B8" s="223"/>
      <c r="C8" s="224"/>
      <c r="D8" s="46" t="s">
        <v>151</v>
      </c>
      <c r="E8" s="46" t="s">
        <v>160</v>
      </c>
      <c r="F8" s="46" t="s">
        <v>46</v>
      </c>
      <c r="G8" s="46" t="s">
        <v>47</v>
      </c>
      <c r="H8" s="46" t="s">
        <v>48</v>
      </c>
    </row>
    <row r="9" spans="1:10" s="50" customFormat="1" ht="11.25" x14ac:dyDescent="0.2">
      <c r="A9" s="225">
        <v>1</v>
      </c>
      <c r="B9" s="226"/>
      <c r="C9" s="227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1"/>
      <c r="B10" s="11"/>
      <c r="C10" s="11" t="s">
        <v>51</v>
      </c>
      <c r="D10" s="181">
        <f>D11</f>
        <v>3260202.8899999997</v>
      </c>
      <c r="E10" s="181">
        <f t="shared" ref="E10:H10" si="0">E11</f>
        <v>4597083</v>
      </c>
      <c r="F10" s="181">
        <f t="shared" si="0"/>
        <v>4177628</v>
      </c>
      <c r="G10" s="181">
        <f t="shared" si="0"/>
        <v>4132553</v>
      </c>
      <c r="H10" s="181">
        <f t="shared" si="0"/>
        <v>4107878</v>
      </c>
    </row>
    <row r="11" spans="1:10" x14ac:dyDescent="0.25">
      <c r="A11" s="11">
        <v>6</v>
      </c>
      <c r="B11" s="11"/>
      <c r="C11" s="11" t="s">
        <v>6</v>
      </c>
      <c r="D11" s="181">
        <f>SUM(D12:D14)</f>
        <v>3260202.8899999997</v>
      </c>
      <c r="E11" s="181">
        <f>SUM(E12:E14)</f>
        <v>4597083</v>
      </c>
      <c r="F11" s="181">
        <f t="shared" ref="F11:H11" si="1">SUM(F12:F14)</f>
        <v>4177628</v>
      </c>
      <c r="G11" s="181">
        <f t="shared" si="1"/>
        <v>4132553</v>
      </c>
      <c r="H11" s="181">
        <f t="shared" si="1"/>
        <v>4107878</v>
      </c>
      <c r="I11" s="56"/>
    </row>
    <row r="12" spans="1:10" s="55" customFormat="1" ht="25.5" x14ac:dyDescent="0.25">
      <c r="A12" s="15"/>
      <c r="B12" s="15">
        <v>63</v>
      </c>
      <c r="C12" s="15" t="s">
        <v>65</v>
      </c>
      <c r="D12" s="182">
        <v>1258221.1599999999</v>
      </c>
      <c r="E12" s="182">
        <v>1484468</v>
      </c>
      <c r="F12" s="183">
        <v>1286892</v>
      </c>
      <c r="G12" s="183">
        <v>1300757</v>
      </c>
      <c r="H12" s="183">
        <v>1306299</v>
      </c>
    </row>
    <row r="13" spans="1:10" s="55" customFormat="1" ht="25.5" x14ac:dyDescent="0.25">
      <c r="A13" s="15"/>
      <c r="B13" s="15">
        <v>66</v>
      </c>
      <c r="C13" s="15" t="s">
        <v>68</v>
      </c>
      <c r="D13" s="182">
        <v>37262.69</v>
      </c>
      <c r="E13" s="182">
        <v>501645</v>
      </c>
      <c r="F13" s="183">
        <v>132243</v>
      </c>
      <c r="G13" s="183">
        <v>63243</v>
      </c>
      <c r="H13" s="183">
        <v>27243</v>
      </c>
    </row>
    <row r="14" spans="1:10" x14ac:dyDescent="0.25">
      <c r="A14" s="11"/>
      <c r="B14" s="15">
        <v>67</v>
      </c>
      <c r="C14" s="15" t="s">
        <v>166</v>
      </c>
      <c r="D14" s="182">
        <v>1964719.04</v>
      </c>
      <c r="E14" s="182">
        <v>2610970</v>
      </c>
      <c r="F14" s="183">
        <v>2758493</v>
      </c>
      <c r="G14" s="183">
        <v>2768553</v>
      </c>
      <c r="H14" s="183">
        <v>2774336</v>
      </c>
    </row>
    <row r="15" spans="1:10" x14ac:dyDescent="0.25">
      <c r="E15" s="186"/>
    </row>
    <row r="16" spans="1:10" ht="25.5" customHeight="1" x14ac:dyDescent="0.25">
      <c r="A16" s="222" t="s">
        <v>167</v>
      </c>
      <c r="B16" s="223"/>
      <c r="C16" s="224"/>
      <c r="D16" s="46" t="s">
        <v>151</v>
      </c>
      <c r="E16" s="46" t="s">
        <v>160</v>
      </c>
      <c r="F16" s="46" t="s">
        <v>46</v>
      </c>
      <c r="G16" s="46" t="s">
        <v>47</v>
      </c>
      <c r="H16" s="46" t="s">
        <v>48</v>
      </c>
    </row>
    <row r="17" spans="1:8" s="50" customFormat="1" ht="11.25" x14ac:dyDescent="0.2">
      <c r="A17" s="225">
        <v>1</v>
      </c>
      <c r="B17" s="226"/>
      <c r="C17" s="227"/>
      <c r="D17" s="52">
        <v>2</v>
      </c>
      <c r="E17" s="52">
        <v>3</v>
      </c>
      <c r="F17" s="53">
        <v>4</v>
      </c>
      <c r="G17" s="53">
        <v>5</v>
      </c>
      <c r="H17" s="53">
        <v>6</v>
      </c>
    </row>
    <row r="18" spans="1:8" x14ac:dyDescent="0.25">
      <c r="A18" s="11"/>
      <c r="B18" s="11"/>
      <c r="C18" s="11" t="s">
        <v>52</v>
      </c>
      <c r="D18" s="181">
        <f>D19+D23</f>
        <v>3260202.89</v>
      </c>
      <c r="E18" s="181">
        <f t="shared" ref="E18:H18" si="2">E19+E23</f>
        <v>4597083</v>
      </c>
      <c r="F18" s="181">
        <f t="shared" si="2"/>
        <v>4177628</v>
      </c>
      <c r="G18" s="181">
        <f t="shared" si="2"/>
        <v>4132553</v>
      </c>
      <c r="H18" s="181">
        <f t="shared" si="2"/>
        <v>4107878</v>
      </c>
    </row>
    <row r="19" spans="1:8" x14ac:dyDescent="0.25">
      <c r="A19" s="11">
        <v>3</v>
      </c>
      <c r="B19" s="11"/>
      <c r="C19" s="11" t="s">
        <v>7</v>
      </c>
      <c r="D19" s="181">
        <f>SUM(D20:D22)</f>
        <v>3223778.89</v>
      </c>
      <c r="E19" s="181">
        <f t="shared" ref="E19:H19" si="3">SUM(E20:E22)</f>
        <v>4518779</v>
      </c>
      <c r="F19" s="181">
        <f t="shared" si="3"/>
        <v>4137513</v>
      </c>
      <c r="G19" s="181">
        <f t="shared" si="3"/>
        <v>4092438</v>
      </c>
      <c r="H19" s="181">
        <f t="shared" si="3"/>
        <v>4067763</v>
      </c>
    </row>
    <row r="20" spans="1:8" x14ac:dyDescent="0.25">
      <c r="A20" s="11"/>
      <c r="B20" s="15">
        <v>31</v>
      </c>
      <c r="C20" s="15" t="s">
        <v>8</v>
      </c>
      <c r="D20" s="182">
        <v>2556408.89</v>
      </c>
      <c r="E20" s="182">
        <v>3209068</v>
      </c>
      <c r="F20" s="183">
        <v>3165478</v>
      </c>
      <c r="G20" s="183">
        <v>3136453</v>
      </c>
      <c r="H20" s="183">
        <v>3127278</v>
      </c>
    </row>
    <row r="21" spans="1:8" x14ac:dyDescent="0.25">
      <c r="A21" s="12"/>
      <c r="B21" s="12">
        <v>32</v>
      </c>
      <c r="C21" s="12" t="s">
        <v>19</v>
      </c>
      <c r="D21" s="184">
        <v>665972.68000000005</v>
      </c>
      <c r="E21" s="184">
        <v>1309711</v>
      </c>
      <c r="F21" s="183">
        <v>972035</v>
      </c>
      <c r="G21" s="183">
        <v>955985</v>
      </c>
      <c r="H21" s="183">
        <v>940485</v>
      </c>
    </row>
    <row r="22" spans="1:8" x14ac:dyDescent="0.25">
      <c r="A22" s="12"/>
      <c r="B22" s="12">
        <v>34</v>
      </c>
      <c r="C22" s="12" t="s">
        <v>66</v>
      </c>
      <c r="D22" s="184">
        <v>1397.32</v>
      </c>
      <c r="E22" s="184">
        <v>0</v>
      </c>
      <c r="F22" s="183">
        <v>0</v>
      </c>
      <c r="G22" s="183">
        <v>0</v>
      </c>
      <c r="H22" s="183">
        <v>0</v>
      </c>
    </row>
    <row r="23" spans="1:8" x14ac:dyDescent="0.25">
      <c r="A23" s="13">
        <v>4</v>
      </c>
      <c r="B23" s="14"/>
      <c r="C23" s="24" t="s">
        <v>9</v>
      </c>
      <c r="D23" s="181">
        <f>SUM(D24:D25)</f>
        <v>36424</v>
      </c>
      <c r="E23" s="181">
        <f t="shared" ref="E23:H23" si="4">SUM(E24:E25)</f>
        <v>78304</v>
      </c>
      <c r="F23" s="181">
        <f t="shared" si="4"/>
        <v>40115</v>
      </c>
      <c r="G23" s="181">
        <f t="shared" si="4"/>
        <v>40115</v>
      </c>
      <c r="H23" s="181">
        <f t="shared" si="4"/>
        <v>40115</v>
      </c>
    </row>
    <row r="24" spans="1:8" ht="18.75" customHeight="1" x14ac:dyDescent="0.25">
      <c r="A24" s="15"/>
      <c r="B24" s="15">
        <v>41</v>
      </c>
      <c r="C24" s="25" t="s">
        <v>10</v>
      </c>
      <c r="D24" s="182">
        <v>0</v>
      </c>
      <c r="E24" s="182">
        <v>1680</v>
      </c>
      <c r="F24" s="183">
        <v>0</v>
      </c>
      <c r="G24" s="183">
        <v>0</v>
      </c>
      <c r="H24" s="185">
        <v>0</v>
      </c>
    </row>
    <row r="25" spans="1:8" x14ac:dyDescent="0.25">
      <c r="A25" s="15"/>
      <c r="B25" s="15">
        <v>42</v>
      </c>
      <c r="C25" s="25" t="s">
        <v>67</v>
      </c>
      <c r="D25" s="184">
        <v>36424</v>
      </c>
      <c r="E25" s="184">
        <v>76624</v>
      </c>
      <c r="F25" s="183">
        <v>40115</v>
      </c>
      <c r="G25" s="183">
        <v>40115</v>
      </c>
      <c r="H25" s="183">
        <v>40115</v>
      </c>
    </row>
    <row r="28" spans="1:8" x14ac:dyDescent="0.25">
      <c r="D28" s="145"/>
      <c r="E28" s="145"/>
    </row>
  </sheetData>
  <mergeCells count="7">
    <mergeCell ref="A16:C16"/>
    <mergeCell ref="A9:C9"/>
    <mergeCell ref="A17:C17"/>
    <mergeCell ref="A2:H2"/>
    <mergeCell ref="A4:H4"/>
    <mergeCell ref="A6:H6"/>
    <mergeCell ref="A8:C8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topLeftCell="A4" workbookViewId="0">
      <selection activeCell="A4" sqref="A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3"/>
      <c r="B1" s="23"/>
      <c r="C1" s="23"/>
      <c r="D1" s="23"/>
      <c r="E1" s="23"/>
      <c r="F1" s="23"/>
      <c r="G1" s="23"/>
      <c r="H1" s="23"/>
    </row>
    <row r="2" spans="1:8" ht="15.75" customHeight="1" x14ac:dyDescent="0.25">
      <c r="A2" s="210" t="s">
        <v>50</v>
      </c>
      <c r="B2" s="210"/>
      <c r="C2" s="210"/>
      <c r="D2" s="210"/>
      <c r="E2" s="210"/>
      <c r="F2" s="210"/>
      <c r="G2" s="37"/>
      <c r="H2" s="37"/>
    </row>
    <row r="3" spans="1:8" ht="18" x14ac:dyDescent="0.25">
      <c r="A3" s="23"/>
      <c r="B3" s="23"/>
      <c r="C3" s="23"/>
      <c r="D3" s="23"/>
      <c r="E3" s="23"/>
      <c r="F3" s="23"/>
      <c r="G3" s="6"/>
      <c r="H3" s="6"/>
    </row>
    <row r="4" spans="1:8" ht="25.5" customHeight="1" x14ac:dyDescent="0.25">
      <c r="A4" s="201" t="s">
        <v>167</v>
      </c>
      <c r="B4" s="163" t="s">
        <v>44</v>
      </c>
      <c r="C4" s="163" t="s">
        <v>45</v>
      </c>
      <c r="D4" s="187" t="s">
        <v>46</v>
      </c>
      <c r="E4" s="187" t="s">
        <v>47</v>
      </c>
      <c r="F4" s="187" t="s">
        <v>48</v>
      </c>
    </row>
    <row r="5" spans="1:8" s="50" customFormat="1" ht="12" x14ac:dyDescent="0.2">
      <c r="A5" s="165">
        <v>1</v>
      </c>
      <c r="B5" s="164">
        <v>2</v>
      </c>
      <c r="C5" s="164">
        <v>3</v>
      </c>
      <c r="D5" s="188">
        <v>4</v>
      </c>
      <c r="E5" s="188">
        <v>5</v>
      </c>
      <c r="F5" s="188">
        <v>6</v>
      </c>
    </row>
    <row r="6" spans="1:8" x14ac:dyDescent="0.25">
      <c r="A6" s="166" t="s">
        <v>51</v>
      </c>
      <c r="B6" s="171">
        <f>B7+B10+B12</f>
        <v>3260202.8899999997</v>
      </c>
      <c r="C6" s="171">
        <f>C7+C10+C12</f>
        <v>4597083</v>
      </c>
      <c r="D6" s="171">
        <f t="shared" ref="D6:F6" si="0">D7+D10+D12</f>
        <v>4177628</v>
      </c>
      <c r="E6" s="171">
        <f t="shared" si="0"/>
        <v>4132553</v>
      </c>
      <c r="F6" s="171">
        <f t="shared" si="0"/>
        <v>4107878</v>
      </c>
    </row>
    <row r="7" spans="1:8" x14ac:dyDescent="0.25">
      <c r="A7" s="166" t="s">
        <v>24</v>
      </c>
      <c r="B7" s="171">
        <f>B8+B9</f>
        <v>1964719.0399999998</v>
      </c>
      <c r="C7" s="171">
        <f>C8+C9</f>
        <v>2610970</v>
      </c>
      <c r="D7" s="171">
        <f>D8+D9</f>
        <v>2758493</v>
      </c>
      <c r="E7" s="171">
        <f>E8+E9</f>
        <v>2768553</v>
      </c>
      <c r="F7" s="171">
        <f>F8+F9</f>
        <v>2774336</v>
      </c>
    </row>
    <row r="8" spans="1:8" x14ac:dyDescent="0.25">
      <c r="A8" s="167" t="s">
        <v>25</v>
      </c>
      <c r="B8" s="172">
        <f>'POSEBNI DIO'!C6</f>
        <v>1754361.4999999998</v>
      </c>
      <c r="C8" s="172">
        <v>2344723</v>
      </c>
      <c r="D8" s="172">
        <f>'POSEBNI DIO'!E6</f>
        <v>2537010</v>
      </c>
      <c r="E8" s="172">
        <f>'POSEBNI DIO'!F6</f>
        <v>2546185</v>
      </c>
      <c r="F8" s="172">
        <f>'POSEBNI DIO'!G6</f>
        <v>2551510</v>
      </c>
    </row>
    <row r="9" spans="1:8" x14ac:dyDescent="0.25">
      <c r="A9" s="167" t="s">
        <v>164</v>
      </c>
      <c r="B9" s="172">
        <f>'POSEBNI DIO'!C7</f>
        <v>210357.54</v>
      </c>
      <c r="C9" s="172">
        <v>266247</v>
      </c>
      <c r="D9" s="172">
        <v>221483</v>
      </c>
      <c r="E9" s="172">
        <v>222368</v>
      </c>
      <c r="F9" s="172">
        <v>222826</v>
      </c>
    </row>
    <row r="10" spans="1:8" x14ac:dyDescent="0.25">
      <c r="A10" s="166" t="s">
        <v>30</v>
      </c>
      <c r="B10" s="171">
        <f>B11</f>
        <v>37262.69</v>
      </c>
      <c r="C10" s="171">
        <f>C11</f>
        <v>501645</v>
      </c>
      <c r="D10" s="171">
        <f t="shared" ref="D10:F10" si="1">D11</f>
        <v>132243</v>
      </c>
      <c r="E10" s="171">
        <f t="shared" si="1"/>
        <v>63243</v>
      </c>
      <c r="F10" s="171">
        <f t="shared" si="1"/>
        <v>27243</v>
      </c>
    </row>
    <row r="11" spans="1:8" x14ac:dyDescent="0.25">
      <c r="A11" s="168" t="s">
        <v>31</v>
      </c>
      <c r="B11" s="172">
        <f>'POSEBNI DIO'!C8</f>
        <v>37262.69</v>
      </c>
      <c r="C11" s="172">
        <f>'POSEBNI DIO'!D8</f>
        <v>501645</v>
      </c>
      <c r="D11" s="172">
        <f>'POSEBNI DIO'!E8</f>
        <v>132243</v>
      </c>
      <c r="E11" s="172">
        <f>'POSEBNI DIO'!F8</f>
        <v>63243</v>
      </c>
      <c r="F11" s="172">
        <f>'POSEBNI DIO'!G8</f>
        <v>27243</v>
      </c>
    </row>
    <row r="12" spans="1:8" x14ac:dyDescent="0.25">
      <c r="A12" s="166" t="s">
        <v>60</v>
      </c>
      <c r="B12" s="171">
        <f>SUM(B13:B16)</f>
        <v>1258221.1600000001</v>
      </c>
      <c r="C12" s="171">
        <f t="shared" ref="C12:F12" si="2">SUM(C13:C16)</f>
        <v>1484468</v>
      </c>
      <c r="D12" s="171">
        <f t="shared" si="2"/>
        <v>1286892</v>
      </c>
      <c r="E12" s="171">
        <f t="shared" si="2"/>
        <v>1300757</v>
      </c>
      <c r="F12" s="171">
        <f t="shared" si="2"/>
        <v>1306299</v>
      </c>
    </row>
    <row r="13" spans="1:8" x14ac:dyDescent="0.25">
      <c r="A13" s="168" t="s">
        <v>61</v>
      </c>
      <c r="B13" s="172">
        <f>'POSEBNI DIO'!C9</f>
        <v>0</v>
      </c>
      <c r="C13" s="172">
        <v>1200</v>
      </c>
      <c r="D13" s="172">
        <f>'POSEBNI DIO'!E9</f>
        <v>0</v>
      </c>
      <c r="E13" s="172">
        <f>'POSEBNI DIO'!F9</f>
        <v>0</v>
      </c>
      <c r="F13" s="172">
        <f>'POSEBNI DIO'!G9</f>
        <v>0</v>
      </c>
    </row>
    <row r="14" spans="1:8" x14ac:dyDescent="0.25">
      <c r="A14" s="168" t="s">
        <v>62</v>
      </c>
      <c r="B14" s="172">
        <f>'POSEBNI DIO'!C10</f>
        <v>12222.42</v>
      </c>
      <c r="C14" s="172">
        <v>49630</v>
      </c>
      <c r="D14" s="172">
        <f>'POSEBNI DIO'!E10</f>
        <v>28286</v>
      </c>
      <c r="E14" s="172">
        <f>'POSEBNI DIO'!F10</f>
        <v>28286</v>
      </c>
      <c r="F14" s="172">
        <f>'POSEBNI DIO'!G10</f>
        <v>28286</v>
      </c>
    </row>
    <row r="15" spans="1:8" x14ac:dyDescent="0.25">
      <c r="A15" s="168" t="s">
        <v>63</v>
      </c>
      <c r="B15" s="172">
        <f>'POSEBNI DIO'!C11+'POSEBNI DIO'!C12+'POSEBNI DIO'!C13</f>
        <v>1036136.3</v>
      </c>
      <c r="C15" s="172">
        <v>1165550</v>
      </c>
      <c r="D15" s="172">
        <f>'POSEBNI DIO'!E11+'POSEBNI DIO'!E12+'POSEBNI DIO'!E13</f>
        <v>962791</v>
      </c>
      <c r="E15" s="172">
        <f>'POSEBNI DIO'!F11+'POSEBNI DIO'!F12+'POSEBNI DIO'!F13</f>
        <v>965456</v>
      </c>
      <c r="F15" s="172">
        <f>'POSEBNI DIO'!G11+'POSEBNI DIO'!G12+'POSEBNI DIO'!G13</f>
        <v>968198</v>
      </c>
    </row>
    <row r="16" spans="1:8" x14ac:dyDescent="0.25">
      <c r="A16" s="168" t="s">
        <v>64</v>
      </c>
      <c r="B16" s="172">
        <f>'POSEBNI DIO'!C14+'POSEBNI DIO'!C15</f>
        <v>209862.44</v>
      </c>
      <c r="C16" s="172">
        <v>268088</v>
      </c>
      <c r="D16" s="172">
        <f>'POSEBNI DIO'!E14+'POSEBNI DIO'!E15</f>
        <v>295815</v>
      </c>
      <c r="E16" s="172">
        <f>'POSEBNI DIO'!F14+'POSEBNI DIO'!F15</f>
        <v>307015</v>
      </c>
      <c r="F16" s="172">
        <f>'POSEBNI DIO'!G14+'POSEBNI DIO'!G15</f>
        <v>309815</v>
      </c>
    </row>
    <row r="17" spans="1:6" x14ac:dyDescent="0.25">
      <c r="A17" s="166" t="s">
        <v>52</v>
      </c>
      <c r="B17" s="171">
        <f>B18+B21+B23</f>
        <v>3260202.8899999997</v>
      </c>
      <c r="C17" s="171">
        <f t="shared" ref="C17:F17" si="3">C18+C21+C23</f>
        <v>4597083</v>
      </c>
      <c r="D17" s="171">
        <f t="shared" si="3"/>
        <v>4177628</v>
      </c>
      <c r="E17" s="171">
        <f t="shared" si="3"/>
        <v>4132553</v>
      </c>
      <c r="F17" s="171">
        <f t="shared" si="3"/>
        <v>4107878</v>
      </c>
    </row>
    <row r="18" spans="1:6" x14ac:dyDescent="0.25">
      <c r="A18" s="166" t="s">
        <v>24</v>
      </c>
      <c r="B18" s="171">
        <f>B19+B20</f>
        <v>1964719.0399999998</v>
      </c>
      <c r="C18" s="171">
        <f t="shared" ref="C18:F18" si="4">C19+C20</f>
        <v>2610970</v>
      </c>
      <c r="D18" s="171">
        <f t="shared" si="4"/>
        <v>2758493</v>
      </c>
      <c r="E18" s="171">
        <f t="shared" si="4"/>
        <v>2768553</v>
      </c>
      <c r="F18" s="171">
        <f t="shared" si="4"/>
        <v>2774336</v>
      </c>
    </row>
    <row r="19" spans="1:6" x14ac:dyDescent="0.25">
      <c r="A19" s="167" t="s">
        <v>25</v>
      </c>
      <c r="B19" s="172">
        <f>'POSEBNI DIO'!C6</f>
        <v>1754361.4999999998</v>
      </c>
      <c r="C19" s="172">
        <v>2344723</v>
      </c>
      <c r="D19" s="172">
        <f>'POSEBNI DIO'!E6</f>
        <v>2537010</v>
      </c>
      <c r="E19" s="172">
        <f>'POSEBNI DIO'!F6</f>
        <v>2546185</v>
      </c>
      <c r="F19" s="172">
        <f>'POSEBNI DIO'!G6</f>
        <v>2551510</v>
      </c>
    </row>
    <row r="20" spans="1:6" x14ac:dyDescent="0.25">
      <c r="A20" s="169" t="s">
        <v>26</v>
      </c>
      <c r="B20" s="172">
        <f>'POSEBNI DIO'!C7</f>
        <v>210357.54</v>
      </c>
      <c r="C20" s="172">
        <v>266247</v>
      </c>
      <c r="D20" s="172">
        <f>'POSEBNI DIO'!E7</f>
        <v>221483</v>
      </c>
      <c r="E20" s="172">
        <f>'POSEBNI DIO'!F7</f>
        <v>222368</v>
      </c>
      <c r="F20" s="172">
        <f>'POSEBNI DIO'!G7</f>
        <v>222826</v>
      </c>
    </row>
    <row r="21" spans="1:6" x14ac:dyDescent="0.25">
      <c r="A21" s="166" t="s">
        <v>30</v>
      </c>
      <c r="B21" s="171">
        <f>B22</f>
        <v>37262.69</v>
      </c>
      <c r="C21" s="171">
        <f t="shared" ref="C21:F21" si="5">C22</f>
        <v>501645</v>
      </c>
      <c r="D21" s="171">
        <f t="shared" si="5"/>
        <v>132243</v>
      </c>
      <c r="E21" s="171">
        <f t="shared" si="5"/>
        <v>63243</v>
      </c>
      <c r="F21" s="171">
        <f t="shared" si="5"/>
        <v>27243</v>
      </c>
    </row>
    <row r="22" spans="1:6" x14ac:dyDescent="0.25">
      <c r="A22" s="168" t="s">
        <v>31</v>
      </c>
      <c r="B22" s="172">
        <f>'POSEBNI DIO'!C8</f>
        <v>37262.69</v>
      </c>
      <c r="C22" s="172">
        <f>'POSEBNI DIO'!D8</f>
        <v>501645</v>
      </c>
      <c r="D22" s="172">
        <f>'POSEBNI DIO'!E8</f>
        <v>132243</v>
      </c>
      <c r="E22" s="172">
        <f>'POSEBNI DIO'!F8</f>
        <v>63243</v>
      </c>
      <c r="F22" s="172">
        <f>'POSEBNI DIO'!G8</f>
        <v>27243</v>
      </c>
    </row>
    <row r="23" spans="1:6" x14ac:dyDescent="0.25">
      <c r="A23" s="166" t="s">
        <v>60</v>
      </c>
      <c r="B23" s="171">
        <f>B24+B25+B26+B27</f>
        <v>1258221.1600000001</v>
      </c>
      <c r="C23" s="171">
        <f t="shared" ref="C23:F23" si="6">C24+C25+C26+C27</f>
        <v>1484468</v>
      </c>
      <c r="D23" s="171">
        <f t="shared" si="6"/>
        <v>1286892</v>
      </c>
      <c r="E23" s="171">
        <f t="shared" si="6"/>
        <v>1300757</v>
      </c>
      <c r="F23" s="171">
        <f t="shared" si="6"/>
        <v>1306299</v>
      </c>
    </row>
    <row r="24" spans="1:6" x14ac:dyDescent="0.25">
      <c r="A24" s="168" t="s">
        <v>61</v>
      </c>
      <c r="B24" s="172">
        <f>'POSEBNI DIO'!C9</f>
        <v>0</v>
      </c>
      <c r="C24" s="172">
        <v>1200</v>
      </c>
      <c r="D24" s="172">
        <f>'POSEBNI DIO'!E9</f>
        <v>0</v>
      </c>
      <c r="E24" s="172">
        <f>'POSEBNI DIO'!F9</f>
        <v>0</v>
      </c>
      <c r="F24" s="172">
        <f>'POSEBNI DIO'!G9</f>
        <v>0</v>
      </c>
    </row>
    <row r="25" spans="1:6" x14ac:dyDescent="0.25">
      <c r="A25" s="168" t="s">
        <v>62</v>
      </c>
      <c r="B25" s="172">
        <f>'POSEBNI DIO'!C10</f>
        <v>12222.42</v>
      </c>
      <c r="C25" s="172">
        <v>49630</v>
      </c>
      <c r="D25" s="172">
        <f>'POSEBNI DIO'!E10</f>
        <v>28286</v>
      </c>
      <c r="E25" s="172">
        <f>'POSEBNI DIO'!F10</f>
        <v>28286</v>
      </c>
      <c r="F25" s="172">
        <f>'POSEBNI DIO'!G10</f>
        <v>28286</v>
      </c>
    </row>
    <row r="26" spans="1:6" x14ac:dyDescent="0.25">
      <c r="A26" s="168" t="s">
        <v>63</v>
      </c>
      <c r="B26" s="172">
        <f>'POSEBNI DIO'!C11+'POSEBNI DIO'!C12+'POSEBNI DIO'!C13</f>
        <v>1036136.3</v>
      </c>
      <c r="C26" s="172">
        <v>1165550</v>
      </c>
      <c r="D26" s="172">
        <f>'POSEBNI DIO'!E11+'POSEBNI DIO'!E12+'POSEBNI DIO'!E13</f>
        <v>962791</v>
      </c>
      <c r="E26" s="172">
        <f>'POSEBNI DIO'!F11+'POSEBNI DIO'!F12+'POSEBNI DIO'!F13</f>
        <v>965456</v>
      </c>
      <c r="F26" s="172">
        <f>'POSEBNI DIO'!G11+'POSEBNI DIO'!G12+'POSEBNI DIO'!G13</f>
        <v>968198</v>
      </c>
    </row>
    <row r="27" spans="1:6" x14ac:dyDescent="0.25">
      <c r="A27" s="168" t="s">
        <v>64</v>
      </c>
      <c r="B27" s="172">
        <f>'POSEBNI DIO'!C14+'POSEBNI DIO'!C15</f>
        <v>209862.44</v>
      </c>
      <c r="C27" s="172">
        <v>268088</v>
      </c>
      <c r="D27" s="172">
        <f>'POSEBNI DIO'!E14+'POSEBNI DIO'!E15</f>
        <v>295815</v>
      </c>
      <c r="E27" s="172">
        <f>'POSEBNI DIO'!F14+'POSEBNI DIO'!F15</f>
        <v>307015</v>
      </c>
      <c r="F27" s="172">
        <f>'POSEBNI DIO'!G14+'POSEBNI DIO'!G15</f>
        <v>309815</v>
      </c>
    </row>
    <row r="29" spans="1:6" x14ac:dyDescent="0.25">
      <c r="B29" s="145">
        <f>B6-B17</f>
        <v>0</v>
      </c>
      <c r="C29" s="145">
        <f t="shared" ref="C29:F29" si="7">C6-C17</f>
        <v>0</v>
      </c>
      <c r="D29" s="145">
        <f t="shared" si="7"/>
        <v>0</v>
      </c>
      <c r="E29" s="145">
        <f t="shared" si="7"/>
        <v>0</v>
      </c>
      <c r="F29" s="145">
        <f t="shared" si="7"/>
        <v>0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H9"/>
  <sheetViews>
    <sheetView workbookViewId="0">
      <selection activeCell="A4" sqref="A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3"/>
      <c r="B1" s="23"/>
      <c r="C1" s="23"/>
      <c r="D1" s="23"/>
      <c r="E1" s="23"/>
      <c r="F1" s="23"/>
      <c r="G1" s="23"/>
      <c r="H1" s="23"/>
    </row>
    <row r="2" spans="1:8" ht="15.75" customHeight="1" x14ac:dyDescent="0.25">
      <c r="A2" s="210" t="s">
        <v>53</v>
      </c>
      <c r="B2" s="210"/>
      <c r="C2" s="210"/>
      <c r="D2" s="210"/>
      <c r="E2" s="210"/>
      <c r="F2" s="210"/>
      <c r="G2" s="37"/>
      <c r="H2" s="37"/>
    </row>
    <row r="3" spans="1:8" ht="18" x14ac:dyDescent="0.25">
      <c r="A3" s="23"/>
      <c r="B3" s="23"/>
      <c r="C3" s="23"/>
      <c r="D3" s="23"/>
      <c r="E3" s="23"/>
      <c r="F3" s="23"/>
      <c r="G3" s="6"/>
      <c r="H3" s="6"/>
    </row>
    <row r="4" spans="1:8" ht="25.5" customHeight="1" x14ac:dyDescent="0.25">
      <c r="A4" s="202" t="s">
        <v>167</v>
      </c>
      <c r="B4" s="45" t="s">
        <v>44</v>
      </c>
      <c r="C4" s="45" t="s">
        <v>45</v>
      </c>
      <c r="D4" s="46" t="s">
        <v>46</v>
      </c>
      <c r="E4" s="46" t="s">
        <v>47</v>
      </c>
      <c r="F4" s="46" t="s">
        <v>48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1" t="s">
        <v>52</v>
      </c>
      <c r="B6" s="181">
        <v>3260202.89</v>
      </c>
      <c r="C6" s="181">
        <v>4597083</v>
      </c>
      <c r="D6" s="170">
        <v>4177628</v>
      </c>
      <c r="E6" s="170">
        <v>4132553</v>
      </c>
      <c r="F6" s="170">
        <v>4107878</v>
      </c>
    </row>
    <row r="7" spans="1:8" x14ac:dyDescent="0.25">
      <c r="A7" s="11" t="s">
        <v>12</v>
      </c>
      <c r="B7" s="181">
        <v>3260202.89</v>
      </c>
      <c r="C7" s="181">
        <v>4597083</v>
      </c>
      <c r="D7" s="170">
        <v>4177628</v>
      </c>
      <c r="E7" s="170">
        <v>4132553</v>
      </c>
      <c r="F7" s="170">
        <v>4107878</v>
      </c>
    </row>
    <row r="8" spans="1:8" ht="25.5" x14ac:dyDescent="0.25">
      <c r="A8" s="17" t="s">
        <v>13</v>
      </c>
      <c r="B8" s="182">
        <v>3260202.89</v>
      </c>
      <c r="C8" s="182">
        <v>4597083</v>
      </c>
      <c r="D8" s="170">
        <v>4177628</v>
      </c>
      <c r="E8" s="170">
        <v>4132553</v>
      </c>
      <c r="F8" s="170">
        <v>4107878</v>
      </c>
    </row>
    <row r="9" spans="1:8" x14ac:dyDescent="0.25">
      <c r="A9" s="173" t="s">
        <v>165</v>
      </c>
      <c r="B9" s="182">
        <v>3260202.89</v>
      </c>
      <c r="C9" s="182">
        <v>4597083</v>
      </c>
      <c r="D9" s="170">
        <v>4177628</v>
      </c>
      <c r="E9" s="170">
        <v>4132553</v>
      </c>
      <c r="F9" s="170">
        <v>4107878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J15"/>
  <sheetViews>
    <sheetView workbookViewId="0">
      <selection activeCell="F33" sqref="F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10" t="s">
        <v>18</v>
      </c>
      <c r="B2" s="210"/>
      <c r="C2" s="210"/>
      <c r="D2" s="210"/>
      <c r="E2" s="210"/>
      <c r="F2" s="210"/>
      <c r="G2" s="210"/>
      <c r="H2" s="210"/>
      <c r="I2" s="36"/>
      <c r="J2" s="36"/>
    </row>
    <row r="3" spans="1:10" ht="18" x14ac:dyDescent="0.25">
      <c r="A3" s="23"/>
      <c r="B3" s="23"/>
      <c r="C3" s="23"/>
      <c r="D3" s="23"/>
      <c r="E3" s="23"/>
      <c r="F3" s="23"/>
      <c r="G3" s="23"/>
      <c r="H3" s="23"/>
      <c r="I3" s="6"/>
      <c r="J3" s="6"/>
    </row>
    <row r="4" spans="1:10" ht="15.75" x14ac:dyDescent="0.25">
      <c r="A4" s="210" t="s">
        <v>14</v>
      </c>
      <c r="B4" s="210"/>
      <c r="C4" s="210"/>
      <c r="D4" s="210"/>
      <c r="E4" s="210"/>
      <c r="F4" s="210"/>
      <c r="G4" s="210"/>
      <c r="H4" s="210"/>
      <c r="I4" s="35"/>
      <c r="J4" s="35"/>
    </row>
    <row r="5" spans="1:10" ht="18" x14ac:dyDescent="0.25">
      <c r="A5" s="23"/>
      <c r="B5" s="23"/>
      <c r="C5" s="23"/>
      <c r="D5" s="23"/>
      <c r="E5" s="23"/>
      <c r="F5" s="23"/>
      <c r="G5" s="23"/>
      <c r="H5" s="23"/>
      <c r="I5" s="6"/>
      <c r="J5" s="6"/>
    </row>
    <row r="6" spans="1:10" ht="15.75" x14ac:dyDescent="0.25">
      <c r="A6" s="210" t="s">
        <v>54</v>
      </c>
      <c r="B6" s="210"/>
      <c r="C6" s="210"/>
      <c r="D6" s="210"/>
      <c r="E6" s="210"/>
      <c r="F6" s="210"/>
      <c r="G6" s="210"/>
      <c r="H6" s="210"/>
      <c r="I6" s="37"/>
      <c r="J6" s="37"/>
    </row>
    <row r="7" spans="1:10" ht="18" x14ac:dyDescent="0.25">
      <c r="A7" s="23"/>
      <c r="B7" s="23"/>
      <c r="C7" s="23"/>
      <c r="D7" s="23"/>
      <c r="E7" s="23"/>
      <c r="F7" s="23"/>
      <c r="G7" s="23"/>
      <c r="H7" s="23"/>
      <c r="I7" s="6"/>
      <c r="J7" s="6"/>
    </row>
    <row r="8" spans="1:10" ht="25.5" x14ac:dyDescent="0.25">
      <c r="A8" s="228" t="s">
        <v>11</v>
      </c>
      <c r="B8" s="223"/>
      <c r="C8" s="224"/>
      <c r="D8" s="45" t="s">
        <v>44</v>
      </c>
      <c r="E8" s="45" t="s">
        <v>45</v>
      </c>
      <c r="F8" s="46" t="s">
        <v>46</v>
      </c>
      <c r="G8" s="46" t="s">
        <v>47</v>
      </c>
      <c r="H8" s="46" t="s">
        <v>48</v>
      </c>
    </row>
    <row r="9" spans="1:10" s="50" customFormat="1" ht="11.25" x14ac:dyDescent="0.2">
      <c r="A9" s="225">
        <v>1</v>
      </c>
      <c r="B9" s="226"/>
      <c r="C9" s="227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1">
        <v>8</v>
      </c>
      <c r="B10" s="11"/>
      <c r="C10" s="11" t="s">
        <v>15</v>
      </c>
      <c r="D10" s="11"/>
      <c r="E10" s="11"/>
      <c r="F10" s="10"/>
      <c r="G10" s="10"/>
      <c r="H10" s="10"/>
    </row>
    <row r="11" spans="1:10" x14ac:dyDescent="0.25">
      <c r="A11" s="11"/>
      <c r="B11" s="15">
        <v>84</v>
      </c>
      <c r="C11" s="15" t="s">
        <v>20</v>
      </c>
      <c r="D11" s="11"/>
      <c r="E11" s="11"/>
      <c r="F11" s="10"/>
      <c r="G11" s="10"/>
      <c r="H11" s="10"/>
    </row>
    <row r="12" spans="1:10" x14ac:dyDescent="0.25">
      <c r="A12" s="12" t="s">
        <v>22</v>
      </c>
      <c r="B12" s="12"/>
      <c r="C12" s="17"/>
      <c r="D12" s="15"/>
      <c r="E12" s="15"/>
      <c r="F12" s="10"/>
      <c r="G12" s="10"/>
      <c r="H12" s="10"/>
    </row>
    <row r="13" spans="1:10" x14ac:dyDescent="0.25">
      <c r="A13" s="13">
        <v>5</v>
      </c>
      <c r="B13" s="14"/>
      <c r="C13" s="24" t="s">
        <v>16</v>
      </c>
      <c r="D13" s="15"/>
      <c r="E13" s="15"/>
      <c r="F13" s="10"/>
      <c r="G13" s="10"/>
      <c r="H13" s="10"/>
    </row>
    <row r="14" spans="1:10" ht="25.5" x14ac:dyDescent="0.25">
      <c r="A14" s="15"/>
      <c r="B14" s="15">
        <v>54</v>
      </c>
      <c r="C14" s="25" t="s">
        <v>21</v>
      </c>
      <c r="D14" s="15"/>
      <c r="E14" s="15"/>
      <c r="F14" s="10"/>
      <c r="G14" s="10"/>
      <c r="H14" s="10"/>
    </row>
    <row r="15" spans="1:10" x14ac:dyDescent="0.25">
      <c r="A15" s="16" t="s">
        <v>22</v>
      </c>
      <c r="B15" s="14"/>
      <c r="C15" s="24"/>
      <c r="D15" s="15"/>
      <c r="E15" s="15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"/>
  <sheetViews>
    <sheetView workbookViewId="0">
      <selection activeCell="G34" sqref="G3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3"/>
      <c r="B1" s="23"/>
      <c r="C1" s="23"/>
      <c r="D1" s="23"/>
      <c r="E1" s="23"/>
      <c r="F1" s="23"/>
      <c r="G1" s="23"/>
      <c r="H1" s="23"/>
    </row>
    <row r="2" spans="1:8" ht="15.75" customHeight="1" x14ac:dyDescent="0.25">
      <c r="A2" s="210" t="s">
        <v>55</v>
      </c>
      <c r="B2" s="210"/>
      <c r="C2" s="210"/>
      <c r="D2" s="210"/>
      <c r="E2" s="210"/>
      <c r="F2" s="210"/>
      <c r="G2" s="37"/>
      <c r="H2" s="37"/>
    </row>
    <row r="3" spans="1:8" ht="18" x14ac:dyDescent="0.25">
      <c r="A3" s="23"/>
      <c r="B3" s="23"/>
      <c r="C3" s="23"/>
      <c r="D3" s="23"/>
      <c r="E3" s="23"/>
      <c r="F3" s="23"/>
      <c r="G3" s="6"/>
      <c r="H3" s="6"/>
    </row>
    <row r="4" spans="1:8" ht="25.5" customHeight="1" x14ac:dyDescent="0.25">
      <c r="A4" s="47" t="s">
        <v>11</v>
      </c>
      <c r="B4" s="45" t="s">
        <v>44</v>
      </c>
      <c r="C4" s="45" t="s">
        <v>45</v>
      </c>
      <c r="D4" s="46" t="s">
        <v>46</v>
      </c>
      <c r="E4" s="46" t="s">
        <v>47</v>
      </c>
      <c r="F4" s="46" t="s">
        <v>48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1" t="s">
        <v>56</v>
      </c>
      <c r="B6" s="11"/>
      <c r="C6" s="11"/>
      <c r="D6" s="10"/>
      <c r="E6" s="10"/>
      <c r="F6" s="10"/>
    </row>
    <row r="7" spans="1:8" x14ac:dyDescent="0.25">
      <c r="A7" s="11" t="s">
        <v>24</v>
      </c>
      <c r="B7" s="11"/>
      <c r="C7" s="11"/>
      <c r="D7" s="10"/>
      <c r="E7" s="10"/>
      <c r="F7" s="10"/>
    </row>
    <row r="8" spans="1:8" x14ac:dyDescent="0.25">
      <c r="A8" s="32" t="s">
        <v>25</v>
      </c>
      <c r="B8" s="15"/>
      <c r="C8" s="15"/>
      <c r="D8" s="10"/>
      <c r="E8" s="10"/>
      <c r="F8" s="10"/>
    </row>
    <row r="9" spans="1:8" x14ac:dyDescent="0.25">
      <c r="A9" s="33" t="s">
        <v>26</v>
      </c>
      <c r="B9" s="15"/>
      <c r="C9" s="15"/>
      <c r="D9" s="10"/>
      <c r="E9" s="10"/>
      <c r="F9" s="10"/>
    </row>
    <row r="10" spans="1:8" x14ac:dyDescent="0.25">
      <c r="A10" s="33" t="s">
        <v>27</v>
      </c>
      <c r="B10" s="15"/>
      <c r="C10" s="15"/>
      <c r="D10" s="10"/>
      <c r="E10" s="10"/>
      <c r="F10" s="10"/>
    </row>
    <row r="11" spans="1:8" x14ac:dyDescent="0.25">
      <c r="A11" s="11" t="s">
        <v>28</v>
      </c>
      <c r="B11" s="15"/>
      <c r="C11" s="15"/>
      <c r="D11" s="10"/>
      <c r="E11" s="10"/>
      <c r="F11" s="10"/>
    </row>
    <row r="12" spans="1:8" x14ac:dyDescent="0.25">
      <c r="A12" s="34" t="s">
        <v>29</v>
      </c>
      <c r="B12" s="51"/>
      <c r="C12" s="51"/>
      <c r="D12" s="51"/>
      <c r="E12" s="51"/>
      <c r="F12" s="51"/>
    </row>
    <row r="13" spans="1:8" x14ac:dyDescent="0.25">
      <c r="A13" s="11" t="s">
        <v>30</v>
      </c>
      <c r="B13" s="51"/>
      <c r="C13" s="51"/>
      <c r="D13" s="51"/>
      <c r="E13" s="51"/>
      <c r="F13" s="51"/>
    </row>
    <row r="14" spans="1:8" x14ac:dyDescent="0.25">
      <c r="A14" s="34" t="s">
        <v>31</v>
      </c>
      <c r="B14" s="51"/>
      <c r="C14" s="51"/>
      <c r="D14" s="51"/>
      <c r="E14" s="51"/>
      <c r="F14" s="51"/>
    </row>
    <row r="15" spans="1:8" x14ac:dyDescent="0.25">
      <c r="A15" s="15" t="s">
        <v>22</v>
      </c>
      <c r="B15" s="51"/>
      <c r="C15" s="51"/>
      <c r="D15" s="51"/>
      <c r="E15" s="51"/>
      <c r="F15" s="51"/>
    </row>
    <row r="16" spans="1:8" x14ac:dyDescent="0.25">
      <c r="A16" s="34"/>
      <c r="B16" s="51"/>
      <c r="C16" s="51"/>
      <c r="D16" s="51"/>
      <c r="E16" s="51"/>
      <c r="F16" s="51"/>
    </row>
    <row r="17" spans="1:6" x14ac:dyDescent="0.25">
      <c r="A17" s="11" t="s">
        <v>57</v>
      </c>
      <c r="B17" s="51"/>
      <c r="C17" s="51"/>
      <c r="D17" s="51"/>
      <c r="E17" s="51"/>
      <c r="F17" s="51"/>
    </row>
    <row r="18" spans="1:6" x14ac:dyDescent="0.25">
      <c r="A18" s="11" t="s">
        <v>24</v>
      </c>
      <c r="B18" s="51"/>
      <c r="C18" s="51"/>
      <c r="D18" s="51"/>
      <c r="E18" s="51"/>
      <c r="F18" s="51"/>
    </row>
    <row r="19" spans="1:6" x14ac:dyDescent="0.25">
      <c r="A19" s="32" t="s">
        <v>25</v>
      </c>
      <c r="B19" s="51"/>
      <c r="C19" s="51"/>
      <c r="D19" s="51"/>
      <c r="E19" s="51"/>
      <c r="F19" s="51"/>
    </row>
    <row r="20" spans="1:6" x14ac:dyDescent="0.25">
      <c r="A20" s="33" t="s">
        <v>26</v>
      </c>
      <c r="B20" s="51"/>
      <c r="C20" s="51"/>
      <c r="D20" s="51"/>
      <c r="E20" s="51"/>
      <c r="F20" s="51"/>
    </row>
    <row r="21" spans="1:6" x14ac:dyDescent="0.25">
      <c r="A21" s="33" t="s">
        <v>27</v>
      </c>
      <c r="B21" s="51"/>
      <c r="C21" s="51"/>
      <c r="D21" s="51"/>
      <c r="E21" s="51"/>
      <c r="F21" s="51"/>
    </row>
    <row r="22" spans="1:6" x14ac:dyDescent="0.25">
      <c r="A22" s="11" t="s">
        <v>28</v>
      </c>
      <c r="B22" s="51"/>
      <c r="C22" s="51"/>
      <c r="D22" s="51"/>
      <c r="E22" s="51"/>
      <c r="F22" s="51"/>
    </row>
    <row r="23" spans="1:6" x14ac:dyDescent="0.25">
      <c r="A23" s="34" t="s">
        <v>29</v>
      </c>
      <c r="B23" s="51"/>
      <c r="C23" s="51"/>
      <c r="D23" s="51"/>
      <c r="E23" s="51"/>
      <c r="F23" s="51"/>
    </row>
    <row r="24" spans="1:6" x14ac:dyDescent="0.25">
      <c r="A24" s="11" t="s">
        <v>30</v>
      </c>
      <c r="B24" s="51"/>
      <c r="C24" s="51"/>
      <c r="D24" s="51"/>
      <c r="E24" s="51"/>
      <c r="F24" s="51"/>
    </row>
    <row r="25" spans="1:6" x14ac:dyDescent="0.25">
      <c r="A25" s="34" t="s">
        <v>31</v>
      </c>
      <c r="B25" s="51"/>
      <c r="C25" s="51"/>
      <c r="D25" s="51"/>
      <c r="E25" s="51"/>
      <c r="F25" s="51"/>
    </row>
    <row r="26" spans="1:6" x14ac:dyDescent="0.25">
      <c r="A26" s="15" t="s">
        <v>22</v>
      </c>
      <c r="B26" s="51"/>
      <c r="C26" s="51"/>
      <c r="D26" s="51"/>
      <c r="E26" s="51"/>
      <c r="F26" s="51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C050-0FAB-4123-86F6-CCFADB1E1FE9}">
  <sheetPr>
    <tabColor theme="9"/>
    <pageSetUpPr fitToPage="1"/>
  </sheetPr>
  <dimension ref="A1:I203"/>
  <sheetViews>
    <sheetView zoomScaleNormal="100" workbookViewId="0">
      <pane ySplit="4" topLeftCell="A183" activePane="bottomLeft" state="frozen"/>
      <selection pane="bottomLeft" activeCell="K194" sqref="K194"/>
    </sheetView>
  </sheetViews>
  <sheetFormatPr defaultColWidth="9.140625" defaultRowHeight="12.75" x14ac:dyDescent="0.25"/>
  <cols>
    <col min="1" max="1" width="9.28515625" style="86" customWidth="1"/>
    <col min="2" max="2" width="51.42578125" style="57" customWidth="1"/>
    <col min="3" max="3" width="27.42578125" style="116" customWidth="1"/>
    <col min="4" max="4" width="19.42578125" style="199" customWidth="1"/>
    <col min="5" max="5" width="17.85546875" style="57" customWidth="1"/>
    <col min="6" max="6" width="18.28515625" style="116" customWidth="1"/>
    <col min="7" max="7" width="18.140625" style="116" customWidth="1"/>
    <col min="8" max="8" width="9.140625" style="57"/>
    <col min="9" max="9" width="15" style="57" bestFit="1" customWidth="1"/>
    <col min="10" max="16384" width="9.140625" style="57"/>
  </cols>
  <sheetData>
    <row r="1" spans="1:7" ht="12.75" customHeight="1" x14ac:dyDescent="0.25">
      <c r="A1" s="233" t="s">
        <v>17</v>
      </c>
      <c r="B1" s="233"/>
      <c r="C1" s="233"/>
      <c r="D1" s="233"/>
      <c r="E1" s="233"/>
      <c r="F1" s="233"/>
      <c r="G1" s="233"/>
    </row>
    <row r="2" spans="1:7" ht="12.75" customHeight="1" x14ac:dyDescent="0.25">
      <c r="A2" s="234"/>
      <c r="B2" s="234"/>
      <c r="C2" s="234"/>
      <c r="D2" s="234"/>
      <c r="E2" s="234"/>
      <c r="F2" s="234"/>
      <c r="G2" s="234"/>
    </row>
    <row r="3" spans="1:7" s="58" customFormat="1" ht="30.75" customHeight="1" x14ac:dyDescent="0.25">
      <c r="A3" s="87"/>
      <c r="B3" s="88"/>
      <c r="C3" s="88" t="s">
        <v>151</v>
      </c>
      <c r="D3" s="88" t="s">
        <v>152</v>
      </c>
      <c r="E3" s="89" t="s">
        <v>153</v>
      </c>
      <c r="F3" s="162" t="s">
        <v>154</v>
      </c>
      <c r="G3" s="162" t="s">
        <v>155</v>
      </c>
    </row>
    <row r="4" spans="1:7" ht="31.5" customHeight="1" x14ac:dyDescent="0.25">
      <c r="A4" s="92" t="s">
        <v>75</v>
      </c>
      <c r="B4" s="93" t="s">
        <v>58</v>
      </c>
      <c r="C4" s="94">
        <f t="shared" ref="C4:D4" si="0">SUM(C6:C15)</f>
        <v>3260202.8899999997</v>
      </c>
      <c r="D4" s="94">
        <f t="shared" si="0"/>
        <v>4597083</v>
      </c>
      <c r="E4" s="94">
        <f>SUM(E6:E15)</f>
        <v>4177628</v>
      </c>
      <c r="F4" s="115">
        <f t="shared" ref="F4:G4" si="1">SUM(F6:F15)</f>
        <v>4132553</v>
      </c>
      <c r="G4" s="115">
        <f t="shared" si="1"/>
        <v>4107878</v>
      </c>
    </row>
    <row r="5" spans="1:7" ht="31.5" customHeight="1" x14ac:dyDescent="0.25">
      <c r="A5" s="235" t="s">
        <v>69</v>
      </c>
      <c r="B5" s="236"/>
      <c r="C5" s="236"/>
      <c r="D5" s="236"/>
      <c r="E5" s="236"/>
      <c r="F5" s="236"/>
      <c r="G5" s="237"/>
    </row>
    <row r="6" spans="1:7" ht="31.5" customHeight="1" x14ac:dyDescent="0.25">
      <c r="A6" s="229" t="s">
        <v>76</v>
      </c>
      <c r="B6" s="230"/>
      <c r="C6" s="90">
        <f>SUMIF(A:A,"11",C:C)</f>
        <v>1754361.4999999998</v>
      </c>
      <c r="D6" s="91">
        <f>SUMIF(A:A,"11",D:D)</f>
        <v>2344723</v>
      </c>
      <c r="E6" s="90">
        <f>SUMIF(A:A,"11",E:E)</f>
        <v>2537010</v>
      </c>
      <c r="F6" s="90">
        <f>SUMIF(A:A,"11",F:F)</f>
        <v>2546185</v>
      </c>
      <c r="G6" s="90">
        <f>SUMIF(A:A,"11",G:G)</f>
        <v>2551510</v>
      </c>
    </row>
    <row r="7" spans="1:7" ht="32.25" customHeight="1" x14ac:dyDescent="0.25">
      <c r="A7" s="229" t="s">
        <v>77</v>
      </c>
      <c r="B7" s="230"/>
      <c r="C7" s="90">
        <f>SUMIF($A:$A,"12",C:C)</f>
        <v>210357.54</v>
      </c>
      <c r="D7" s="91">
        <f>SUMIF($A:$A,"12",D:D)</f>
        <v>266247</v>
      </c>
      <c r="E7" s="90">
        <f>SUMIF($A:$A,"12",E:E)</f>
        <v>221483</v>
      </c>
      <c r="F7" s="90">
        <f>SUMIF(A:A,"12",F:F)</f>
        <v>222368</v>
      </c>
      <c r="G7" s="90">
        <f>SUMIF(A:A,"12",G:G)</f>
        <v>222826</v>
      </c>
    </row>
    <row r="8" spans="1:7" ht="34.5" customHeight="1" x14ac:dyDescent="0.25">
      <c r="A8" s="231" t="s">
        <v>78</v>
      </c>
      <c r="B8" s="232"/>
      <c r="C8" s="91">
        <f>'POSEBNI DIO'!C115+'POSEBNI DIO'!C119+'POSEBNI DIO'!C123</f>
        <v>37262.69</v>
      </c>
      <c r="D8" s="91">
        <f>'POSEBNI DIO'!D115+'POSEBNI DIO'!D119+'POSEBNI DIO'!D123</f>
        <v>501645</v>
      </c>
      <c r="E8" s="91">
        <f>'POSEBNI DIO'!E115+'POSEBNI DIO'!E119+'POSEBNI DIO'!E123</f>
        <v>132243</v>
      </c>
      <c r="F8" s="91">
        <f>'POSEBNI DIO'!F115+'POSEBNI DIO'!F119+'POSEBNI DIO'!F123</f>
        <v>63243</v>
      </c>
      <c r="G8" s="91">
        <f>'POSEBNI DIO'!G115+'POSEBNI DIO'!G119+'POSEBNI DIO'!G123</f>
        <v>27243</v>
      </c>
    </row>
    <row r="9" spans="1:7" ht="34.5" customHeight="1" x14ac:dyDescent="0.25">
      <c r="A9" s="231" t="s">
        <v>163</v>
      </c>
      <c r="B9" s="232"/>
      <c r="C9" s="90">
        <f>SUMIF($A:$A,"51",C:C)</f>
        <v>0</v>
      </c>
      <c r="D9" s="91">
        <f>SUMIF($A:$A,"51",D:D)</f>
        <v>1200</v>
      </c>
      <c r="E9" s="90">
        <f>SUMIF($A:$A,"51",E:E)</f>
        <v>0</v>
      </c>
      <c r="F9" s="90">
        <f>SUMIF($A:$A,"51",F:F)</f>
        <v>0</v>
      </c>
      <c r="G9" s="90">
        <f>SUMIF($A:$A,"51",G:G)</f>
        <v>0</v>
      </c>
    </row>
    <row r="10" spans="1:7" ht="31.5" customHeight="1" x14ac:dyDescent="0.25">
      <c r="A10" s="229" t="s">
        <v>79</v>
      </c>
      <c r="B10" s="230"/>
      <c r="C10" s="90">
        <f>SUMIF($A:$A,"559",C:C)</f>
        <v>12222.42</v>
      </c>
      <c r="D10" s="91">
        <f>SUMIF($A:$A,"559",D:D)</f>
        <v>49630</v>
      </c>
      <c r="E10" s="90">
        <f>SUMIF($A:$A,"559",E:E)</f>
        <v>28286</v>
      </c>
      <c r="F10" s="90">
        <f>SUMIF($A:$A,"559",F:F)</f>
        <v>28286</v>
      </c>
      <c r="G10" s="90">
        <f>SUMIF(A:A,"559",G:G)</f>
        <v>28286</v>
      </c>
    </row>
    <row r="11" spans="1:7" ht="31.5" customHeight="1" x14ac:dyDescent="0.25">
      <c r="A11" s="229" t="s">
        <v>80</v>
      </c>
      <c r="B11" s="230"/>
      <c r="C11" s="90">
        <f>SUMIF($A:$A,"561",C:C)</f>
        <v>284107.38</v>
      </c>
      <c r="D11" s="91">
        <f>SUMIF($A:$A,"561",D:D)</f>
        <v>291202</v>
      </c>
      <c r="E11" s="90">
        <f>SUMIF($A:$A,"561",E:E)</f>
        <v>263721</v>
      </c>
      <c r="F11" s="90">
        <f>SUMIF(A:A,"561",F:F)</f>
        <v>263721</v>
      </c>
      <c r="G11" s="90">
        <f>SUMIF(A:A,"561",G:G)</f>
        <v>265166</v>
      </c>
    </row>
    <row r="12" spans="1:7" ht="31.5" customHeight="1" x14ac:dyDescent="0.25">
      <c r="A12" s="229" t="s">
        <v>81</v>
      </c>
      <c r="B12" s="230"/>
      <c r="C12" s="90">
        <f>SUMIF($A:$A,"563",C:C)</f>
        <v>600620.86</v>
      </c>
      <c r="D12" s="91">
        <f>SUMIF($A:$A,"563",D:D)</f>
        <v>706905</v>
      </c>
      <c r="E12" s="90">
        <f>SUMIF($A:$A,"563",E:E)</f>
        <v>532610</v>
      </c>
      <c r="F12" s="90">
        <f>SUMIF(A:A,"563",F:F)</f>
        <v>533630</v>
      </c>
      <c r="G12" s="90">
        <f>SUMIF(A:A,"563",G:G)</f>
        <v>535032</v>
      </c>
    </row>
    <row r="13" spans="1:7" ht="31.5" customHeight="1" x14ac:dyDescent="0.25">
      <c r="A13" s="229" t="s">
        <v>82</v>
      </c>
      <c r="B13" s="230"/>
      <c r="C13" s="90">
        <f>SUMIF($A:$A,"564",C:C)</f>
        <v>151408.06</v>
      </c>
      <c r="D13" s="91">
        <f>SUMIF($A:$A,"564",D:D)</f>
        <v>167443</v>
      </c>
      <c r="E13" s="90">
        <f>SUMIF($A:$A,"564",E:E)</f>
        <v>166460</v>
      </c>
      <c r="F13" s="90">
        <f>SUMIF(A:A,"564",F:F)</f>
        <v>168105</v>
      </c>
      <c r="G13" s="90">
        <f>SUMIF(A:A,"564",G:G)</f>
        <v>168000</v>
      </c>
    </row>
    <row r="14" spans="1:7" ht="31.5" customHeight="1" x14ac:dyDescent="0.25">
      <c r="A14" s="229" t="s">
        <v>83</v>
      </c>
      <c r="B14" s="230"/>
      <c r="C14" s="90">
        <f>SUMIF($A:$A,"573",C:C)</f>
        <v>44745.009999999995</v>
      </c>
      <c r="D14" s="91">
        <f>SUMIF($A:$A,"573",D:D)</f>
        <v>55743</v>
      </c>
      <c r="E14" s="90">
        <f>SUMIF($A:$A,"573",E:E)</f>
        <v>65300</v>
      </c>
      <c r="F14" s="90">
        <f>SUMIF(A:A,"573",F:F)</f>
        <v>72900</v>
      </c>
      <c r="G14" s="90">
        <f>SUMIF(A:A,"573",G:G)</f>
        <v>73700</v>
      </c>
    </row>
    <row r="15" spans="1:7" ht="31.5" customHeight="1" x14ac:dyDescent="0.25">
      <c r="A15" s="229" t="s">
        <v>84</v>
      </c>
      <c r="B15" s="230"/>
      <c r="C15" s="90">
        <f>SUMIF($A:$A,"575",C:C)</f>
        <v>165117.43</v>
      </c>
      <c r="D15" s="91">
        <f>SUMIF($A:$A,"575",D:D)</f>
        <v>212345</v>
      </c>
      <c r="E15" s="90">
        <f>SUMIF($A:$A,"575",E:E)</f>
        <v>230515</v>
      </c>
      <c r="F15" s="90">
        <f>SUMIF(A:A,"575",F:F)</f>
        <v>234115</v>
      </c>
      <c r="G15" s="90">
        <f>SUMIF(A:A,"575",G:G)</f>
        <v>236115</v>
      </c>
    </row>
    <row r="16" spans="1:7" ht="31.5" customHeight="1" x14ac:dyDescent="0.25">
      <c r="A16" s="235" t="s">
        <v>74</v>
      </c>
      <c r="B16" s="236"/>
      <c r="C16" s="236"/>
      <c r="D16" s="236"/>
      <c r="E16" s="236"/>
      <c r="F16" s="236"/>
      <c r="G16" s="237"/>
    </row>
    <row r="17" spans="1:9" ht="31.5" customHeight="1" x14ac:dyDescent="0.25">
      <c r="A17" s="61" t="s">
        <v>85</v>
      </c>
      <c r="B17" s="235" t="s">
        <v>86</v>
      </c>
      <c r="C17" s="236"/>
      <c r="D17" s="236"/>
      <c r="E17" s="236"/>
      <c r="F17" s="236"/>
      <c r="G17" s="237"/>
    </row>
    <row r="18" spans="1:9" ht="31.5" customHeight="1" x14ac:dyDescent="0.25">
      <c r="A18" s="62" t="s">
        <v>75</v>
      </c>
      <c r="B18" s="235" t="s">
        <v>58</v>
      </c>
      <c r="C18" s="236"/>
      <c r="D18" s="236"/>
      <c r="E18" s="236"/>
      <c r="F18" s="236"/>
      <c r="G18" s="237"/>
    </row>
    <row r="19" spans="1:9" ht="31.5" customHeight="1" x14ac:dyDescent="0.25">
      <c r="A19" s="63" t="s">
        <v>87</v>
      </c>
      <c r="B19" s="64" t="s">
        <v>59</v>
      </c>
      <c r="C19" s="124"/>
      <c r="D19" s="190"/>
      <c r="E19" s="238"/>
      <c r="F19" s="239"/>
      <c r="G19" s="240"/>
    </row>
    <row r="20" spans="1:9" ht="31.5" customHeight="1" x14ac:dyDescent="0.25">
      <c r="A20" s="92" t="s">
        <v>88</v>
      </c>
      <c r="B20" s="95" t="s">
        <v>89</v>
      </c>
      <c r="C20" s="149">
        <f t="shared" ref="C20:G20" si="2">C21</f>
        <v>1728486.8699999999</v>
      </c>
      <c r="D20" s="149">
        <f t="shared" si="2"/>
        <v>2291053</v>
      </c>
      <c r="E20" s="117">
        <f t="shared" si="2"/>
        <v>2488310</v>
      </c>
      <c r="F20" s="96">
        <f t="shared" si="2"/>
        <v>2497485</v>
      </c>
      <c r="G20" s="146">
        <f t="shared" si="2"/>
        <v>2502810</v>
      </c>
    </row>
    <row r="21" spans="1:9" ht="22.5" customHeight="1" thickBot="1" x14ac:dyDescent="0.3">
      <c r="A21" s="65">
        <v>11</v>
      </c>
      <c r="B21" s="66" t="s">
        <v>90</v>
      </c>
      <c r="C21" s="150">
        <f t="shared" ref="C21:G21" si="3">SUM(C22:C25)</f>
        <v>1728486.8699999999</v>
      </c>
      <c r="D21" s="129">
        <f t="shared" si="3"/>
        <v>2291053</v>
      </c>
      <c r="E21" s="118">
        <f t="shared" si="3"/>
        <v>2488310</v>
      </c>
      <c r="F21" s="59">
        <f t="shared" si="3"/>
        <v>2497485</v>
      </c>
      <c r="G21" s="144">
        <f t="shared" si="3"/>
        <v>2502810</v>
      </c>
    </row>
    <row r="22" spans="1:9" ht="15" customHeight="1" thickBot="1" x14ac:dyDescent="0.3">
      <c r="A22" s="67">
        <v>31</v>
      </c>
      <c r="B22" s="68" t="s">
        <v>91</v>
      </c>
      <c r="C22" s="151">
        <v>1366527.49</v>
      </c>
      <c r="D22" s="191">
        <v>1813800</v>
      </c>
      <c r="E22" s="69">
        <v>2042000</v>
      </c>
      <c r="F22" s="123">
        <v>2051175</v>
      </c>
      <c r="G22" s="126">
        <v>2056500</v>
      </c>
      <c r="I22" s="203">
        <v>2042000</v>
      </c>
    </row>
    <row r="23" spans="1:9" ht="15" customHeight="1" thickBot="1" x14ac:dyDescent="0.3">
      <c r="A23" s="67">
        <v>32</v>
      </c>
      <c r="B23" s="68" t="s">
        <v>92</v>
      </c>
      <c r="C23" s="151">
        <v>352271.68</v>
      </c>
      <c r="D23" s="191">
        <v>468644</v>
      </c>
      <c r="E23" s="69">
        <v>439310</v>
      </c>
      <c r="F23" s="123">
        <v>439310</v>
      </c>
      <c r="G23" s="126">
        <v>439310</v>
      </c>
      <c r="I23" s="204">
        <v>439310</v>
      </c>
    </row>
    <row r="24" spans="1:9" ht="15" customHeight="1" thickBot="1" x14ac:dyDescent="0.3">
      <c r="A24" s="67">
        <v>34</v>
      </c>
      <c r="B24" s="68" t="s">
        <v>93</v>
      </c>
      <c r="C24" s="151">
        <v>1397.32</v>
      </c>
      <c r="D24" s="191">
        <v>0</v>
      </c>
      <c r="E24" s="69">
        <v>0</v>
      </c>
      <c r="F24" s="123">
        <v>0</v>
      </c>
      <c r="G24" s="126">
        <v>0</v>
      </c>
      <c r="I24" s="204">
        <v>7000</v>
      </c>
    </row>
    <row r="25" spans="1:9" ht="15" customHeight="1" x14ac:dyDescent="0.25">
      <c r="A25" s="67">
        <v>42</v>
      </c>
      <c r="B25" s="68" t="s">
        <v>94</v>
      </c>
      <c r="C25" s="151">
        <v>8290.3799999999992</v>
      </c>
      <c r="D25" s="191">
        <v>8609</v>
      </c>
      <c r="E25" s="69">
        <v>7000</v>
      </c>
      <c r="F25" s="123">
        <v>7000</v>
      </c>
      <c r="G25" s="126">
        <v>7000</v>
      </c>
    </row>
    <row r="26" spans="1:9" ht="31.5" customHeight="1" x14ac:dyDescent="0.25">
      <c r="A26" s="97" t="s">
        <v>95</v>
      </c>
      <c r="B26" s="98" t="s">
        <v>96</v>
      </c>
      <c r="C26" s="152">
        <f t="shared" ref="C26:G27" si="4">C27</f>
        <v>10783.73</v>
      </c>
      <c r="D26" s="152">
        <f t="shared" si="4"/>
        <v>26545</v>
      </c>
      <c r="E26" s="119">
        <f t="shared" si="4"/>
        <v>26500</v>
      </c>
      <c r="F26" s="99">
        <f t="shared" si="4"/>
        <v>26500</v>
      </c>
      <c r="G26" s="111">
        <f t="shared" si="4"/>
        <v>26500</v>
      </c>
    </row>
    <row r="27" spans="1:9" ht="22.5" customHeight="1" x14ac:dyDescent="0.25">
      <c r="A27" s="65">
        <v>11</v>
      </c>
      <c r="B27" s="70" t="s">
        <v>90</v>
      </c>
      <c r="C27" s="150">
        <f t="shared" si="4"/>
        <v>10783.73</v>
      </c>
      <c r="D27" s="129">
        <f t="shared" si="4"/>
        <v>26545</v>
      </c>
      <c r="E27" s="118">
        <f t="shared" si="4"/>
        <v>26500</v>
      </c>
      <c r="F27" s="59">
        <f t="shared" si="4"/>
        <v>26500</v>
      </c>
      <c r="G27" s="144">
        <f t="shared" si="4"/>
        <v>26500</v>
      </c>
    </row>
    <row r="28" spans="1:9" x14ac:dyDescent="0.25">
      <c r="A28" s="67">
        <v>32</v>
      </c>
      <c r="B28" s="68" t="s">
        <v>92</v>
      </c>
      <c r="C28" s="151">
        <v>10783.73</v>
      </c>
      <c r="D28" s="191">
        <v>26545</v>
      </c>
      <c r="E28" s="69">
        <v>26500</v>
      </c>
      <c r="F28" s="123">
        <v>26500</v>
      </c>
      <c r="G28" s="126">
        <v>26500</v>
      </c>
    </row>
    <row r="29" spans="1:9" ht="31.5" customHeight="1" x14ac:dyDescent="0.25">
      <c r="A29" s="97" t="s">
        <v>97</v>
      </c>
      <c r="B29" s="98" t="s">
        <v>98</v>
      </c>
      <c r="C29" s="152">
        <f t="shared" ref="C29:G29" si="5">C30</f>
        <v>15090.9</v>
      </c>
      <c r="D29" s="152">
        <f t="shared" si="5"/>
        <v>27125</v>
      </c>
      <c r="E29" s="119">
        <f t="shared" si="5"/>
        <v>22200</v>
      </c>
      <c r="F29" s="99">
        <f t="shared" si="5"/>
        <v>22200</v>
      </c>
      <c r="G29" s="111">
        <f t="shared" si="5"/>
        <v>22200</v>
      </c>
    </row>
    <row r="30" spans="1:9" ht="22.5" customHeight="1" x14ac:dyDescent="0.25">
      <c r="A30" s="65">
        <v>11</v>
      </c>
      <c r="B30" s="70" t="s">
        <v>90</v>
      </c>
      <c r="C30" s="150">
        <f>SUM(C31:C32)</f>
        <v>15090.9</v>
      </c>
      <c r="D30" s="129">
        <f t="shared" ref="D30:G30" si="6">SUM(D31:D32)</f>
        <v>27125</v>
      </c>
      <c r="E30" s="150">
        <f t="shared" si="6"/>
        <v>22200</v>
      </c>
      <c r="F30" s="150">
        <f t="shared" si="6"/>
        <v>22200</v>
      </c>
      <c r="G30" s="150">
        <f t="shared" si="6"/>
        <v>22200</v>
      </c>
    </row>
    <row r="31" spans="1:9" ht="16.5" customHeight="1" x14ac:dyDescent="0.25">
      <c r="A31" s="67">
        <v>41</v>
      </c>
      <c r="B31" s="157" t="s">
        <v>10</v>
      </c>
      <c r="C31" s="158">
        <v>0</v>
      </c>
      <c r="D31" s="192">
        <v>1680</v>
      </c>
      <c r="E31" s="159">
        <v>0</v>
      </c>
      <c r="F31" s="90">
        <v>0</v>
      </c>
      <c r="G31" s="160">
        <v>0</v>
      </c>
    </row>
    <row r="32" spans="1:9" ht="14.25" customHeight="1" x14ac:dyDescent="0.25">
      <c r="A32" s="67">
        <v>42</v>
      </c>
      <c r="B32" s="68" t="s">
        <v>94</v>
      </c>
      <c r="C32" s="151">
        <v>15090.9</v>
      </c>
      <c r="D32" s="191">
        <v>25445</v>
      </c>
      <c r="E32" s="69">
        <v>22200</v>
      </c>
      <c r="F32" s="123">
        <v>22200</v>
      </c>
      <c r="G32" s="126">
        <v>22200</v>
      </c>
    </row>
    <row r="33" spans="1:7" ht="19.5" customHeight="1" x14ac:dyDescent="0.25">
      <c r="A33" s="92" t="s">
        <v>88</v>
      </c>
      <c r="B33" s="95" t="s">
        <v>89</v>
      </c>
      <c r="C33" s="155">
        <f>C34</f>
        <v>0</v>
      </c>
      <c r="D33" s="200">
        <f t="shared" ref="D33:G33" si="7">D34</f>
        <v>1200</v>
      </c>
      <c r="E33" s="155">
        <f t="shared" si="7"/>
        <v>0</v>
      </c>
      <c r="F33" s="155">
        <f t="shared" si="7"/>
        <v>0</v>
      </c>
      <c r="G33" s="156">
        <f t="shared" si="7"/>
        <v>0</v>
      </c>
    </row>
    <row r="34" spans="1:7" ht="15" customHeight="1" x14ac:dyDescent="0.25">
      <c r="A34" s="65">
        <v>51</v>
      </c>
      <c r="B34" s="76" t="s">
        <v>162</v>
      </c>
      <c r="C34" s="151">
        <f>SUM(C35)</f>
        <v>0</v>
      </c>
      <c r="D34" s="191">
        <f t="shared" ref="D34:G34" si="8">SUM(D35)</f>
        <v>1200</v>
      </c>
      <c r="E34" s="151">
        <f t="shared" si="8"/>
        <v>0</v>
      </c>
      <c r="F34" s="151">
        <f t="shared" si="8"/>
        <v>0</v>
      </c>
      <c r="G34" s="133">
        <f t="shared" si="8"/>
        <v>0</v>
      </c>
    </row>
    <row r="35" spans="1:7" ht="15" customHeight="1" x14ac:dyDescent="0.25">
      <c r="A35" s="67">
        <v>32</v>
      </c>
      <c r="B35" s="68" t="s">
        <v>92</v>
      </c>
      <c r="C35" s="151">
        <v>0</v>
      </c>
      <c r="D35" s="191">
        <v>1200</v>
      </c>
      <c r="E35" s="151">
        <v>0</v>
      </c>
      <c r="F35" s="151">
        <v>0</v>
      </c>
      <c r="G35" s="151">
        <v>0</v>
      </c>
    </row>
    <row r="36" spans="1:7" ht="31.5" customHeight="1" x14ac:dyDescent="0.25">
      <c r="A36" s="100" t="s">
        <v>99</v>
      </c>
      <c r="B36" s="101" t="s">
        <v>100</v>
      </c>
      <c r="C36" s="152">
        <f t="shared" ref="C36:G36" si="9">C37+C41</f>
        <v>201877.44</v>
      </c>
      <c r="D36" s="152">
        <f t="shared" si="9"/>
        <v>14784</v>
      </c>
      <c r="E36" s="119">
        <f t="shared" si="9"/>
        <v>0</v>
      </c>
      <c r="F36" s="99">
        <f t="shared" si="9"/>
        <v>0</v>
      </c>
      <c r="G36" s="99">
        <f t="shared" si="9"/>
        <v>0</v>
      </c>
    </row>
    <row r="37" spans="1:7" ht="22.5" customHeight="1" x14ac:dyDescent="0.25">
      <c r="A37" s="71">
        <v>12</v>
      </c>
      <c r="B37" s="72" t="s">
        <v>101</v>
      </c>
      <c r="C37" s="150">
        <f t="shared" ref="C37:G37" si="10">SUM(C38:C40)</f>
        <v>50469.38</v>
      </c>
      <c r="D37" s="129">
        <f t="shared" si="10"/>
        <v>3658</v>
      </c>
      <c r="E37" s="118">
        <f t="shared" si="10"/>
        <v>0</v>
      </c>
      <c r="F37" s="59">
        <f t="shared" si="10"/>
        <v>0</v>
      </c>
      <c r="G37" s="59">
        <f t="shared" si="10"/>
        <v>0</v>
      </c>
    </row>
    <row r="38" spans="1:7" x14ac:dyDescent="0.25">
      <c r="A38" s="73">
        <v>31</v>
      </c>
      <c r="B38" s="74" t="s">
        <v>91</v>
      </c>
      <c r="C38" s="153">
        <v>41452.699999999997</v>
      </c>
      <c r="D38" s="193">
        <v>3636</v>
      </c>
      <c r="E38" s="69">
        <v>0</v>
      </c>
      <c r="F38" s="123">
        <v>0</v>
      </c>
      <c r="G38" s="126">
        <v>0</v>
      </c>
    </row>
    <row r="39" spans="1:7" x14ac:dyDescent="0.25">
      <c r="A39" s="73">
        <v>32</v>
      </c>
      <c r="B39" s="74" t="s">
        <v>92</v>
      </c>
      <c r="C39" s="153">
        <v>9016.68</v>
      </c>
      <c r="D39" s="193">
        <v>22</v>
      </c>
      <c r="E39" s="69">
        <v>0</v>
      </c>
      <c r="F39" s="123">
        <v>0</v>
      </c>
      <c r="G39" s="126">
        <v>0</v>
      </c>
    </row>
    <row r="40" spans="1:7" x14ac:dyDescent="0.25">
      <c r="A40" s="73">
        <v>42</v>
      </c>
      <c r="B40" s="68" t="s">
        <v>94</v>
      </c>
      <c r="C40" s="151">
        <v>0</v>
      </c>
      <c r="D40" s="191">
        <v>0</v>
      </c>
      <c r="E40" s="69">
        <v>0</v>
      </c>
      <c r="F40" s="123">
        <v>0</v>
      </c>
      <c r="G40" s="126">
        <v>0</v>
      </c>
    </row>
    <row r="41" spans="1:7" ht="22.5" customHeight="1" x14ac:dyDescent="0.25">
      <c r="A41" s="75">
        <v>564</v>
      </c>
      <c r="B41" s="76" t="s">
        <v>102</v>
      </c>
      <c r="C41" s="129">
        <f t="shared" ref="C41:G41" si="11">SUM(C42:C44)</f>
        <v>151408.06</v>
      </c>
      <c r="D41" s="129">
        <f t="shared" si="11"/>
        <v>11126</v>
      </c>
      <c r="E41" s="120">
        <f t="shared" si="11"/>
        <v>0</v>
      </c>
      <c r="F41" s="60">
        <f t="shared" si="11"/>
        <v>0</v>
      </c>
      <c r="G41" s="112">
        <f t="shared" si="11"/>
        <v>0</v>
      </c>
    </row>
    <row r="42" spans="1:7" x14ac:dyDescent="0.25">
      <c r="A42" s="73">
        <v>31</v>
      </c>
      <c r="B42" s="68" t="s">
        <v>91</v>
      </c>
      <c r="C42" s="151">
        <v>124358.09</v>
      </c>
      <c r="D42" s="191">
        <v>11049</v>
      </c>
      <c r="E42" s="69">
        <v>0</v>
      </c>
      <c r="F42" s="123">
        <v>0</v>
      </c>
      <c r="G42" s="126">
        <v>0</v>
      </c>
    </row>
    <row r="43" spans="1:7" x14ac:dyDescent="0.25">
      <c r="A43" s="73">
        <v>32</v>
      </c>
      <c r="B43" s="68" t="s">
        <v>92</v>
      </c>
      <c r="C43" s="151">
        <v>27049.97</v>
      </c>
      <c r="D43" s="191">
        <v>77</v>
      </c>
      <c r="E43" s="69">
        <v>0</v>
      </c>
      <c r="F43" s="123">
        <v>0</v>
      </c>
      <c r="G43" s="126">
        <v>0</v>
      </c>
    </row>
    <row r="44" spans="1:7" x14ac:dyDescent="0.25">
      <c r="A44" s="73">
        <v>42</v>
      </c>
      <c r="B44" s="68" t="s">
        <v>94</v>
      </c>
      <c r="C44" s="151">
        <v>0</v>
      </c>
      <c r="D44" s="191">
        <v>0</v>
      </c>
      <c r="E44" s="69">
        <v>0</v>
      </c>
      <c r="F44" s="123">
        <v>0</v>
      </c>
      <c r="G44" s="126">
        <v>0</v>
      </c>
    </row>
    <row r="45" spans="1:7" ht="31.5" customHeight="1" x14ac:dyDescent="0.25">
      <c r="A45" s="100" t="s">
        <v>103</v>
      </c>
      <c r="B45" s="101" t="s">
        <v>104</v>
      </c>
      <c r="C45" s="152">
        <f t="shared" ref="C45:G45" si="12">C46+C50</f>
        <v>291234.18</v>
      </c>
      <c r="D45" s="152">
        <f t="shared" si="12"/>
        <v>294147</v>
      </c>
      <c r="E45" s="121">
        <f t="shared" si="12"/>
        <v>0</v>
      </c>
      <c r="F45" s="111">
        <f t="shared" si="12"/>
        <v>0</v>
      </c>
      <c r="G45" s="111">
        <f t="shared" si="12"/>
        <v>0</v>
      </c>
    </row>
    <row r="46" spans="1:7" ht="22.5" customHeight="1" x14ac:dyDescent="0.25">
      <c r="A46" s="75">
        <v>12</v>
      </c>
      <c r="B46" s="77" t="s">
        <v>101</v>
      </c>
      <c r="C46" s="129">
        <f t="shared" ref="C46:G46" si="13">SUM(C47:C49)</f>
        <v>43685.16</v>
      </c>
      <c r="D46" s="129">
        <f t="shared" si="13"/>
        <v>44122</v>
      </c>
      <c r="E46" s="122">
        <f t="shared" si="13"/>
        <v>0</v>
      </c>
      <c r="F46" s="112">
        <f t="shared" si="13"/>
        <v>0</v>
      </c>
      <c r="G46" s="112">
        <f t="shared" si="13"/>
        <v>0</v>
      </c>
    </row>
    <row r="47" spans="1:7" x14ac:dyDescent="0.25">
      <c r="A47" s="73">
        <v>31</v>
      </c>
      <c r="B47" s="74" t="s">
        <v>91</v>
      </c>
      <c r="C47" s="153">
        <v>32430.86</v>
      </c>
      <c r="D47" s="193">
        <v>32771</v>
      </c>
      <c r="E47" s="113">
        <v>0</v>
      </c>
      <c r="F47" s="126">
        <v>0</v>
      </c>
      <c r="G47" s="126">
        <v>0</v>
      </c>
    </row>
    <row r="48" spans="1:7" x14ac:dyDescent="0.25">
      <c r="A48" s="73">
        <v>32</v>
      </c>
      <c r="B48" s="68" t="s">
        <v>92</v>
      </c>
      <c r="C48" s="151">
        <v>10917</v>
      </c>
      <c r="D48" s="191">
        <v>10556</v>
      </c>
      <c r="E48" s="113">
        <v>0</v>
      </c>
      <c r="F48" s="126">
        <v>0</v>
      </c>
      <c r="G48" s="126">
        <v>0</v>
      </c>
    </row>
    <row r="49" spans="1:7" x14ac:dyDescent="0.25">
      <c r="A49" s="73">
        <v>42</v>
      </c>
      <c r="B49" s="68" t="s">
        <v>94</v>
      </c>
      <c r="C49" s="151">
        <v>337.3</v>
      </c>
      <c r="D49" s="191">
        <v>795</v>
      </c>
      <c r="E49" s="113">
        <v>0</v>
      </c>
      <c r="F49" s="126">
        <v>0</v>
      </c>
      <c r="G49" s="126">
        <v>0</v>
      </c>
    </row>
    <row r="50" spans="1:7" ht="22.5" customHeight="1" x14ac:dyDescent="0.25">
      <c r="A50" s="75">
        <v>561</v>
      </c>
      <c r="B50" s="76" t="s">
        <v>70</v>
      </c>
      <c r="C50" s="122">
        <f t="shared" ref="C50:G50" si="14">SUM(C51:C53)</f>
        <v>247549.02</v>
      </c>
      <c r="D50" s="122">
        <f t="shared" si="14"/>
        <v>250025</v>
      </c>
      <c r="E50" s="122">
        <f t="shared" si="14"/>
        <v>0</v>
      </c>
      <c r="F50" s="112">
        <f t="shared" si="14"/>
        <v>0</v>
      </c>
      <c r="G50" s="112">
        <f t="shared" si="14"/>
        <v>0</v>
      </c>
    </row>
    <row r="51" spans="1:7" x14ac:dyDescent="0.25">
      <c r="A51" s="73">
        <v>31</v>
      </c>
      <c r="B51" s="68" t="s">
        <v>91</v>
      </c>
      <c r="C51" s="151">
        <v>183774.69</v>
      </c>
      <c r="D51" s="191">
        <v>185700</v>
      </c>
      <c r="E51" s="113">
        <v>0</v>
      </c>
      <c r="F51" s="126">
        <v>0</v>
      </c>
      <c r="G51" s="126">
        <v>0</v>
      </c>
    </row>
    <row r="52" spans="1:7" x14ac:dyDescent="0.25">
      <c r="A52" s="73">
        <v>32</v>
      </c>
      <c r="B52" s="68" t="s">
        <v>92</v>
      </c>
      <c r="C52" s="151">
        <v>61862.97</v>
      </c>
      <c r="D52" s="191">
        <v>59816</v>
      </c>
      <c r="E52" s="113">
        <v>0</v>
      </c>
      <c r="F52" s="126">
        <v>0</v>
      </c>
      <c r="G52" s="126">
        <v>0</v>
      </c>
    </row>
    <row r="53" spans="1:7" x14ac:dyDescent="0.25">
      <c r="A53" s="73">
        <v>42</v>
      </c>
      <c r="B53" s="68" t="s">
        <v>94</v>
      </c>
      <c r="C53" s="151">
        <v>1911.36</v>
      </c>
      <c r="D53" s="191">
        <v>4509</v>
      </c>
      <c r="E53" s="113">
        <v>0</v>
      </c>
      <c r="F53" s="126">
        <v>0</v>
      </c>
      <c r="G53" s="126">
        <v>0</v>
      </c>
    </row>
    <row r="54" spans="1:7" ht="31.5" customHeight="1" x14ac:dyDescent="0.25">
      <c r="A54" s="100" t="s">
        <v>105</v>
      </c>
      <c r="B54" s="101" t="s">
        <v>106</v>
      </c>
      <c r="C54" s="152">
        <f t="shared" ref="C54:G54" si="15">C55+C59</f>
        <v>580246.06999999995</v>
      </c>
      <c r="D54" s="152">
        <f t="shared" si="15"/>
        <v>0</v>
      </c>
      <c r="E54" s="121">
        <f t="shared" si="15"/>
        <v>0</v>
      </c>
      <c r="F54" s="111">
        <f t="shared" si="15"/>
        <v>0</v>
      </c>
      <c r="G54" s="111">
        <f t="shared" si="15"/>
        <v>0</v>
      </c>
    </row>
    <row r="55" spans="1:7" ht="22.5" customHeight="1" x14ac:dyDescent="0.25">
      <c r="A55" s="75">
        <v>12</v>
      </c>
      <c r="B55" s="66" t="s">
        <v>101</v>
      </c>
      <c r="C55" s="129">
        <f t="shared" ref="C55:G55" si="16">SUM(C56:C58)</f>
        <v>87036.96</v>
      </c>
      <c r="D55" s="129">
        <f t="shared" si="16"/>
        <v>0</v>
      </c>
      <c r="E55" s="122">
        <f t="shared" si="16"/>
        <v>0</v>
      </c>
      <c r="F55" s="112">
        <f t="shared" si="16"/>
        <v>0</v>
      </c>
      <c r="G55" s="112">
        <f t="shared" si="16"/>
        <v>0</v>
      </c>
    </row>
    <row r="56" spans="1:7" x14ac:dyDescent="0.25">
      <c r="A56" s="73">
        <v>31</v>
      </c>
      <c r="B56" s="78" t="s">
        <v>91</v>
      </c>
      <c r="C56" s="151">
        <v>69577.13</v>
      </c>
      <c r="D56" s="191">
        <v>0</v>
      </c>
      <c r="E56" s="113">
        <v>0</v>
      </c>
      <c r="F56" s="126">
        <v>0</v>
      </c>
      <c r="G56" s="126">
        <v>0</v>
      </c>
    </row>
    <row r="57" spans="1:7" x14ac:dyDescent="0.25">
      <c r="A57" s="73">
        <v>32</v>
      </c>
      <c r="B57" s="68" t="s">
        <v>92</v>
      </c>
      <c r="C57" s="151">
        <v>16167.91</v>
      </c>
      <c r="D57" s="191">
        <v>0</v>
      </c>
      <c r="E57" s="113">
        <v>0</v>
      </c>
      <c r="F57" s="126">
        <v>0</v>
      </c>
      <c r="G57" s="126">
        <v>0</v>
      </c>
    </row>
    <row r="58" spans="1:7" x14ac:dyDescent="0.25">
      <c r="A58" s="73">
        <v>42</v>
      </c>
      <c r="B58" s="68" t="s">
        <v>94</v>
      </c>
      <c r="C58" s="151">
        <v>1291.92</v>
      </c>
      <c r="D58" s="191">
        <v>0</v>
      </c>
      <c r="E58" s="113">
        <v>0</v>
      </c>
      <c r="F58" s="126">
        <v>0</v>
      </c>
      <c r="G58" s="126">
        <v>0</v>
      </c>
    </row>
    <row r="59" spans="1:7" ht="22.5" customHeight="1" x14ac:dyDescent="0.25">
      <c r="A59" s="75">
        <v>563</v>
      </c>
      <c r="B59" s="76" t="s">
        <v>71</v>
      </c>
      <c r="C59" s="129">
        <f t="shared" ref="C59:G59" si="17">SUM(C60:C62)</f>
        <v>493209.11</v>
      </c>
      <c r="D59" s="129">
        <f t="shared" si="17"/>
        <v>0</v>
      </c>
      <c r="E59" s="122">
        <f t="shared" si="17"/>
        <v>0</v>
      </c>
      <c r="F59" s="112">
        <f t="shared" si="17"/>
        <v>0</v>
      </c>
      <c r="G59" s="112">
        <f t="shared" si="17"/>
        <v>0</v>
      </c>
    </row>
    <row r="60" spans="1:7" x14ac:dyDescent="0.25">
      <c r="A60" s="73">
        <v>31</v>
      </c>
      <c r="B60" s="68" t="s">
        <v>91</v>
      </c>
      <c r="C60" s="151">
        <v>394270.49</v>
      </c>
      <c r="D60" s="191">
        <v>0</v>
      </c>
      <c r="E60" s="113">
        <v>0</v>
      </c>
      <c r="F60" s="126">
        <v>0</v>
      </c>
      <c r="G60" s="126">
        <v>0</v>
      </c>
    </row>
    <row r="61" spans="1:7" x14ac:dyDescent="0.25">
      <c r="A61" s="73">
        <v>32</v>
      </c>
      <c r="B61" s="68" t="s">
        <v>92</v>
      </c>
      <c r="C61" s="151">
        <v>91617.75</v>
      </c>
      <c r="D61" s="191">
        <v>0</v>
      </c>
      <c r="E61" s="113">
        <v>0</v>
      </c>
      <c r="F61" s="126">
        <v>0</v>
      </c>
      <c r="G61" s="126">
        <v>0</v>
      </c>
    </row>
    <row r="62" spans="1:7" x14ac:dyDescent="0.25">
      <c r="A62" s="73">
        <v>42</v>
      </c>
      <c r="B62" s="68" t="s">
        <v>94</v>
      </c>
      <c r="C62" s="151">
        <v>7320.87</v>
      </c>
      <c r="D62" s="191">
        <v>0</v>
      </c>
      <c r="E62" s="113">
        <v>0</v>
      </c>
      <c r="F62" s="126">
        <v>0</v>
      </c>
      <c r="G62" s="126">
        <v>0</v>
      </c>
    </row>
    <row r="63" spans="1:7" ht="31.5" customHeight="1" x14ac:dyDescent="0.25">
      <c r="A63" s="100" t="s">
        <v>107</v>
      </c>
      <c r="B63" s="102" t="s">
        <v>108</v>
      </c>
      <c r="C63" s="152">
        <f t="shared" ref="C63:G63" si="18">C64</f>
        <v>70614.97</v>
      </c>
      <c r="D63" s="152">
        <f t="shared" si="18"/>
        <v>90566</v>
      </c>
      <c r="E63" s="121">
        <f t="shared" si="18"/>
        <v>48620</v>
      </c>
      <c r="F63" s="111">
        <f t="shared" si="18"/>
        <v>0</v>
      </c>
      <c r="G63" s="111">
        <f t="shared" si="18"/>
        <v>0</v>
      </c>
    </row>
    <row r="64" spans="1:7" ht="22.5" customHeight="1" x14ac:dyDescent="0.25">
      <c r="A64" s="75">
        <v>575</v>
      </c>
      <c r="B64" s="66" t="s">
        <v>72</v>
      </c>
      <c r="C64" s="129">
        <f t="shared" ref="C64:G64" si="19">SUM(C65:C67)</f>
        <v>70614.97</v>
      </c>
      <c r="D64" s="129">
        <f t="shared" si="19"/>
        <v>90566</v>
      </c>
      <c r="E64" s="122">
        <f t="shared" si="19"/>
        <v>48620</v>
      </c>
      <c r="F64" s="112">
        <f t="shared" si="19"/>
        <v>0</v>
      </c>
      <c r="G64" s="112">
        <f t="shared" si="19"/>
        <v>0</v>
      </c>
    </row>
    <row r="65" spans="1:7" x14ac:dyDescent="0.25">
      <c r="A65" s="73">
        <v>31</v>
      </c>
      <c r="B65" s="78" t="s">
        <v>91</v>
      </c>
      <c r="C65" s="151">
        <v>56917.65</v>
      </c>
      <c r="D65" s="191">
        <v>65565</v>
      </c>
      <c r="E65" s="113">
        <v>34100</v>
      </c>
      <c r="F65" s="126">
        <v>0</v>
      </c>
      <c r="G65" s="126">
        <v>0</v>
      </c>
    </row>
    <row r="66" spans="1:7" x14ac:dyDescent="0.25">
      <c r="A66" s="73">
        <v>32</v>
      </c>
      <c r="B66" s="68" t="s">
        <v>92</v>
      </c>
      <c r="C66" s="151">
        <v>13697.32</v>
      </c>
      <c r="D66" s="191">
        <v>24311</v>
      </c>
      <c r="E66" s="113">
        <v>13960</v>
      </c>
      <c r="F66" s="126">
        <v>0</v>
      </c>
      <c r="G66" s="126">
        <v>0</v>
      </c>
    </row>
    <row r="67" spans="1:7" x14ac:dyDescent="0.25">
      <c r="A67" s="73">
        <v>42</v>
      </c>
      <c r="B67" s="68" t="s">
        <v>94</v>
      </c>
      <c r="C67" s="151">
        <v>0</v>
      </c>
      <c r="D67" s="191">
        <v>690</v>
      </c>
      <c r="E67" s="113">
        <v>560</v>
      </c>
      <c r="F67" s="126">
        <v>0</v>
      </c>
      <c r="G67" s="126">
        <v>0</v>
      </c>
    </row>
    <row r="68" spans="1:7" ht="31.5" customHeight="1" x14ac:dyDescent="0.25">
      <c r="A68" s="100" t="s">
        <v>109</v>
      </c>
      <c r="B68" s="101" t="s">
        <v>110</v>
      </c>
      <c r="C68" s="152">
        <f t="shared" ref="C68:G68" si="20">C69+C72</f>
        <v>123811.48000000001</v>
      </c>
      <c r="D68" s="152">
        <f t="shared" si="20"/>
        <v>180624</v>
      </c>
      <c r="E68" s="121">
        <f t="shared" si="20"/>
        <v>0</v>
      </c>
      <c r="F68" s="111">
        <f t="shared" si="20"/>
        <v>0</v>
      </c>
      <c r="G68" s="111">
        <f t="shared" si="20"/>
        <v>0</v>
      </c>
    </row>
    <row r="69" spans="1:7" ht="22.5" customHeight="1" x14ac:dyDescent="0.25">
      <c r="A69" s="75">
        <v>12</v>
      </c>
      <c r="B69" s="77" t="s">
        <v>101</v>
      </c>
      <c r="C69" s="129">
        <f t="shared" ref="C69:G69" si="21">SUM(C70:C71)</f>
        <v>18571.75</v>
      </c>
      <c r="D69" s="129">
        <f t="shared" si="21"/>
        <v>27094</v>
      </c>
      <c r="E69" s="122">
        <f t="shared" si="21"/>
        <v>0</v>
      </c>
      <c r="F69" s="112">
        <f t="shared" si="21"/>
        <v>0</v>
      </c>
      <c r="G69" s="112">
        <f t="shared" si="21"/>
        <v>0</v>
      </c>
    </row>
    <row r="70" spans="1:7" x14ac:dyDescent="0.25">
      <c r="A70" s="73">
        <v>31</v>
      </c>
      <c r="B70" s="68" t="s">
        <v>91</v>
      </c>
      <c r="C70" s="151">
        <v>14798.33</v>
      </c>
      <c r="D70" s="191">
        <v>23517</v>
      </c>
      <c r="E70" s="113">
        <v>0</v>
      </c>
      <c r="F70" s="126">
        <v>0</v>
      </c>
      <c r="G70" s="126">
        <v>0</v>
      </c>
    </row>
    <row r="71" spans="1:7" x14ac:dyDescent="0.25">
      <c r="A71" s="73">
        <v>32</v>
      </c>
      <c r="B71" s="68" t="s">
        <v>92</v>
      </c>
      <c r="C71" s="151">
        <v>3773.42</v>
      </c>
      <c r="D71" s="191">
        <v>3577</v>
      </c>
      <c r="E71" s="113">
        <v>0</v>
      </c>
      <c r="F71" s="126">
        <v>0</v>
      </c>
      <c r="G71" s="126">
        <v>0</v>
      </c>
    </row>
    <row r="72" spans="1:7" ht="22.5" customHeight="1" x14ac:dyDescent="0.25">
      <c r="A72" s="75">
        <v>563</v>
      </c>
      <c r="B72" s="76" t="s">
        <v>71</v>
      </c>
      <c r="C72" s="129">
        <f t="shared" ref="C72:G72" si="22">SUM(C73:C74)</f>
        <v>105239.73000000001</v>
      </c>
      <c r="D72" s="129">
        <f t="shared" si="22"/>
        <v>153530</v>
      </c>
      <c r="E72" s="122">
        <f t="shared" si="22"/>
        <v>0</v>
      </c>
      <c r="F72" s="112">
        <f t="shared" si="22"/>
        <v>0</v>
      </c>
      <c r="G72" s="112">
        <f t="shared" si="22"/>
        <v>0</v>
      </c>
    </row>
    <row r="73" spans="1:7" x14ac:dyDescent="0.25">
      <c r="A73" s="73">
        <v>31</v>
      </c>
      <c r="B73" s="68" t="s">
        <v>91</v>
      </c>
      <c r="C73" s="151">
        <v>83857.16</v>
      </c>
      <c r="D73" s="191">
        <v>133263</v>
      </c>
      <c r="E73" s="113">
        <v>0</v>
      </c>
      <c r="F73" s="126">
        <v>0</v>
      </c>
      <c r="G73" s="126">
        <v>0</v>
      </c>
    </row>
    <row r="74" spans="1:7" x14ac:dyDescent="0.25">
      <c r="A74" s="73">
        <v>32</v>
      </c>
      <c r="B74" s="68" t="s">
        <v>92</v>
      </c>
      <c r="C74" s="151">
        <v>21382.57</v>
      </c>
      <c r="D74" s="191">
        <v>20267</v>
      </c>
      <c r="E74" s="113">
        <v>0</v>
      </c>
      <c r="F74" s="126">
        <v>0</v>
      </c>
      <c r="G74" s="126">
        <v>0</v>
      </c>
    </row>
    <row r="75" spans="1:7" ht="31.5" customHeight="1" x14ac:dyDescent="0.25">
      <c r="A75" s="100" t="s">
        <v>111</v>
      </c>
      <c r="B75" s="101" t="s">
        <v>112</v>
      </c>
      <c r="C75" s="152">
        <f t="shared" ref="C75:D75" si="23">C76+C78</f>
        <v>2555.31</v>
      </c>
      <c r="D75" s="152">
        <f t="shared" si="23"/>
        <v>4000</v>
      </c>
      <c r="E75" s="121">
        <f>E76+E78</f>
        <v>0</v>
      </c>
      <c r="F75" s="111">
        <f>F76+F78</f>
        <v>0</v>
      </c>
      <c r="G75" s="111">
        <f>G76+G78</f>
        <v>0</v>
      </c>
    </row>
    <row r="76" spans="1:7" ht="22.5" customHeight="1" x14ac:dyDescent="0.25">
      <c r="A76" s="75">
        <v>12</v>
      </c>
      <c r="B76" s="77" t="s">
        <v>101</v>
      </c>
      <c r="C76" s="129">
        <f t="shared" ref="C76:D76" si="24">SUM(C77:C77)</f>
        <v>383.29</v>
      </c>
      <c r="D76" s="129">
        <f t="shared" si="24"/>
        <v>600</v>
      </c>
      <c r="E76" s="122">
        <f>SUM(E77:E77)</f>
        <v>0</v>
      </c>
      <c r="F76" s="112">
        <f>SUM(F77:F77)</f>
        <v>0</v>
      </c>
      <c r="G76" s="112">
        <f>SUM(G77:G77)</f>
        <v>0</v>
      </c>
    </row>
    <row r="77" spans="1:7" x14ac:dyDescent="0.25">
      <c r="A77" s="73">
        <v>32</v>
      </c>
      <c r="B77" s="68" t="s">
        <v>92</v>
      </c>
      <c r="C77" s="151">
        <v>383.29</v>
      </c>
      <c r="D77" s="191">
        <v>600</v>
      </c>
      <c r="E77" s="114">
        <v>0</v>
      </c>
      <c r="F77" s="126">
        <v>0</v>
      </c>
      <c r="G77" s="126">
        <v>0</v>
      </c>
    </row>
    <row r="78" spans="1:7" ht="22.5" customHeight="1" x14ac:dyDescent="0.25">
      <c r="A78" s="75">
        <v>563</v>
      </c>
      <c r="B78" s="76" t="s">
        <v>71</v>
      </c>
      <c r="C78" s="129">
        <f>SUM(C79:C79)</f>
        <v>2172.02</v>
      </c>
      <c r="D78" s="129">
        <f>SUM(D79:D79)</f>
        <v>3400</v>
      </c>
      <c r="E78" s="122">
        <f>SUM(E79:E79)</f>
        <v>0</v>
      </c>
      <c r="F78" s="112">
        <f>SUM(F79:F79)</f>
        <v>0</v>
      </c>
      <c r="G78" s="112">
        <f>SUM(G79:G79)</f>
        <v>0</v>
      </c>
    </row>
    <row r="79" spans="1:7" x14ac:dyDescent="0.25">
      <c r="A79" s="73">
        <v>32</v>
      </c>
      <c r="B79" s="68" t="s">
        <v>92</v>
      </c>
      <c r="C79" s="151">
        <v>2172.02</v>
      </c>
      <c r="D79" s="191">
        <v>3400</v>
      </c>
      <c r="E79" s="114">
        <v>0</v>
      </c>
      <c r="F79" s="126">
        <v>0</v>
      </c>
      <c r="G79" s="126">
        <v>0</v>
      </c>
    </row>
    <row r="80" spans="1:7" ht="31.5" customHeight="1" x14ac:dyDescent="0.25">
      <c r="A80" s="103" t="s">
        <v>113</v>
      </c>
      <c r="B80" s="104" t="s">
        <v>114</v>
      </c>
      <c r="C80" s="152">
        <f t="shared" ref="C80:G80" si="25">C81</f>
        <v>58684.03</v>
      </c>
      <c r="D80" s="152">
        <f t="shared" si="25"/>
        <v>75890</v>
      </c>
      <c r="E80" s="121">
        <f t="shared" si="25"/>
        <v>41120</v>
      </c>
      <c r="F80" s="111">
        <f t="shared" si="25"/>
        <v>0</v>
      </c>
      <c r="G80" s="111">
        <f t="shared" si="25"/>
        <v>0</v>
      </c>
    </row>
    <row r="81" spans="1:7" ht="22.5" customHeight="1" x14ac:dyDescent="0.25">
      <c r="A81" s="75">
        <v>575</v>
      </c>
      <c r="B81" s="66" t="s">
        <v>72</v>
      </c>
      <c r="C81" s="129">
        <f t="shared" ref="C81:G81" si="26">SUM(C82:C84)</f>
        <v>58684.03</v>
      </c>
      <c r="D81" s="129">
        <f t="shared" si="26"/>
        <v>75890</v>
      </c>
      <c r="E81" s="122">
        <f t="shared" si="26"/>
        <v>41120</v>
      </c>
      <c r="F81" s="112">
        <f t="shared" si="26"/>
        <v>0</v>
      </c>
      <c r="G81" s="112">
        <f t="shared" si="26"/>
        <v>0</v>
      </c>
    </row>
    <row r="82" spans="1:7" x14ac:dyDescent="0.25">
      <c r="A82" s="73">
        <v>31</v>
      </c>
      <c r="B82" s="78" t="s">
        <v>91</v>
      </c>
      <c r="C82" s="151">
        <v>47236.34</v>
      </c>
      <c r="D82" s="191">
        <v>55213</v>
      </c>
      <c r="E82" s="114">
        <v>29125</v>
      </c>
      <c r="F82" s="126">
        <v>0</v>
      </c>
      <c r="G82" s="126">
        <v>0</v>
      </c>
    </row>
    <row r="83" spans="1:7" x14ac:dyDescent="0.25">
      <c r="A83" s="73">
        <v>32</v>
      </c>
      <c r="B83" s="68" t="s">
        <v>92</v>
      </c>
      <c r="C83" s="151">
        <v>11447.69</v>
      </c>
      <c r="D83" s="191">
        <v>20106</v>
      </c>
      <c r="E83" s="114">
        <v>11530</v>
      </c>
      <c r="F83" s="126">
        <v>0</v>
      </c>
      <c r="G83" s="126">
        <v>0</v>
      </c>
    </row>
    <row r="84" spans="1:7" x14ac:dyDescent="0.25">
      <c r="A84" s="73">
        <v>42</v>
      </c>
      <c r="B84" s="68" t="s">
        <v>94</v>
      </c>
      <c r="C84" s="151">
        <v>0</v>
      </c>
      <c r="D84" s="191">
        <v>571</v>
      </c>
      <c r="E84" s="114">
        <v>465</v>
      </c>
      <c r="F84" s="126">
        <v>0</v>
      </c>
      <c r="G84" s="126">
        <v>0</v>
      </c>
    </row>
    <row r="85" spans="1:7" ht="31.5" customHeight="1" x14ac:dyDescent="0.25">
      <c r="A85" s="103" t="s">
        <v>115</v>
      </c>
      <c r="B85" s="104" t="s">
        <v>116</v>
      </c>
      <c r="C85" s="152">
        <f t="shared" ref="C85:F85" si="27">C86+C89</f>
        <v>5922.6</v>
      </c>
      <c r="D85" s="152">
        <f t="shared" si="27"/>
        <v>39545</v>
      </c>
      <c r="E85" s="121">
        <f t="shared" si="27"/>
        <v>0</v>
      </c>
      <c r="F85" s="111">
        <f t="shared" si="27"/>
        <v>0</v>
      </c>
      <c r="G85" s="111">
        <f>G86+G89</f>
        <v>0</v>
      </c>
    </row>
    <row r="86" spans="1:7" ht="22.5" customHeight="1" x14ac:dyDescent="0.25">
      <c r="A86" s="75">
        <v>12</v>
      </c>
      <c r="B86" s="76" t="s">
        <v>101</v>
      </c>
      <c r="C86" s="129">
        <f t="shared" ref="C86:G86" si="28">SUM(C87:C88)</f>
        <v>2250.59</v>
      </c>
      <c r="D86" s="129">
        <f t="shared" si="28"/>
        <v>15027</v>
      </c>
      <c r="E86" s="122">
        <f t="shared" si="28"/>
        <v>0</v>
      </c>
      <c r="F86" s="112">
        <f t="shared" si="28"/>
        <v>0</v>
      </c>
      <c r="G86" s="112">
        <f t="shared" si="28"/>
        <v>0</v>
      </c>
    </row>
    <row r="87" spans="1:7" x14ac:dyDescent="0.25">
      <c r="A87" s="73">
        <v>32</v>
      </c>
      <c r="B87" s="68" t="s">
        <v>92</v>
      </c>
      <c r="C87" s="151">
        <v>1572.5</v>
      </c>
      <c r="D87" s="191">
        <v>12844</v>
      </c>
      <c r="E87" s="114">
        <v>0</v>
      </c>
      <c r="F87" s="126">
        <v>0</v>
      </c>
      <c r="G87" s="126">
        <v>0</v>
      </c>
    </row>
    <row r="88" spans="1:7" x14ac:dyDescent="0.25">
      <c r="A88" s="73">
        <v>42</v>
      </c>
      <c r="B88" s="68" t="s">
        <v>94</v>
      </c>
      <c r="C88" s="151">
        <v>678.09</v>
      </c>
      <c r="D88" s="191">
        <v>2183</v>
      </c>
      <c r="E88" s="114">
        <v>0</v>
      </c>
      <c r="F88" s="126">
        <v>0</v>
      </c>
      <c r="G88" s="126">
        <v>0</v>
      </c>
    </row>
    <row r="89" spans="1:7" ht="22.5" customHeight="1" x14ac:dyDescent="0.25">
      <c r="A89" s="75">
        <v>559</v>
      </c>
      <c r="B89" s="76" t="s">
        <v>117</v>
      </c>
      <c r="C89" s="129">
        <f t="shared" ref="C89:G89" si="29">SUM(C90:C91)</f>
        <v>3672.01</v>
      </c>
      <c r="D89" s="129">
        <f t="shared" si="29"/>
        <v>24518</v>
      </c>
      <c r="E89" s="122">
        <f t="shared" si="29"/>
        <v>0</v>
      </c>
      <c r="F89" s="112">
        <f t="shared" si="29"/>
        <v>0</v>
      </c>
      <c r="G89" s="112">
        <f t="shared" si="29"/>
        <v>0</v>
      </c>
    </row>
    <row r="90" spans="1:7" x14ac:dyDescent="0.25">
      <c r="A90" s="73">
        <v>32</v>
      </c>
      <c r="B90" s="68" t="s">
        <v>92</v>
      </c>
      <c r="C90" s="151">
        <v>2565.65</v>
      </c>
      <c r="D90" s="191">
        <v>20956</v>
      </c>
      <c r="E90" s="114">
        <v>0</v>
      </c>
      <c r="F90" s="126">
        <v>0</v>
      </c>
      <c r="G90" s="126">
        <v>0</v>
      </c>
    </row>
    <row r="91" spans="1:7" x14ac:dyDescent="0.25">
      <c r="A91" s="73">
        <v>42</v>
      </c>
      <c r="B91" s="68" t="s">
        <v>94</v>
      </c>
      <c r="C91" s="151">
        <v>1106.3599999999999</v>
      </c>
      <c r="D91" s="191">
        <v>3562</v>
      </c>
      <c r="E91" s="114">
        <v>0</v>
      </c>
      <c r="F91" s="126">
        <v>0</v>
      </c>
      <c r="G91" s="126">
        <v>0</v>
      </c>
    </row>
    <row r="92" spans="1:7" s="79" customFormat="1" ht="31.5" customHeight="1" x14ac:dyDescent="0.25">
      <c r="A92" s="103" t="s">
        <v>118</v>
      </c>
      <c r="B92" s="104" t="s">
        <v>119</v>
      </c>
      <c r="C92" s="152">
        <f t="shared" ref="C92:G92" si="30">C93+C97</f>
        <v>43009.86</v>
      </c>
      <c r="D92" s="152">
        <f t="shared" si="30"/>
        <v>48444</v>
      </c>
      <c r="E92" s="121">
        <f t="shared" si="30"/>
        <v>0</v>
      </c>
      <c r="F92" s="111">
        <f t="shared" si="30"/>
        <v>0</v>
      </c>
      <c r="G92" s="111">
        <f t="shared" si="30"/>
        <v>0</v>
      </c>
    </row>
    <row r="93" spans="1:7" s="79" customFormat="1" ht="22.5" customHeight="1" x14ac:dyDescent="0.25">
      <c r="A93" s="75">
        <v>12</v>
      </c>
      <c r="B93" s="77" t="s">
        <v>101</v>
      </c>
      <c r="C93" s="129">
        <f t="shared" ref="C93:G93" si="31">SUM(C94:C96)</f>
        <v>6451.5000000000009</v>
      </c>
      <c r="D93" s="129">
        <f t="shared" si="31"/>
        <v>7267</v>
      </c>
      <c r="E93" s="122">
        <f t="shared" si="31"/>
        <v>0</v>
      </c>
      <c r="F93" s="112">
        <f t="shared" si="31"/>
        <v>0</v>
      </c>
      <c r="G93" s="112">
        <f t="shared" si="31"/>
        <v>0</v>
      </c>
    </row>
    <row r="94" spans="1:7" s="79" customFormat="1" x14ac:dyDescent="0.25">
      <c r="A94" s="73">
        <v>31</v>
      </c>
      <c r="B94" s="74" t="s">
        <v>91</v>
      </c>
      <c r="C94" s="153">
        <v>5723.1</v>
      </c>
      <c r="D94" s="193">
        <v>5506</v>
      </c>
      <c r="E94" s="114">
        <v>0</v>
      </c>
      <c r="F94" s="142">
        <v>0</v>
      </c>
      <c r="G94" s="142">
        <v>0</v>
      </c>
    </row>
    <row r="95" spans="1:7" s="79" customFormat="1" x14ac:dyDescent="0.25">
      <c r="A95" s="73">
        <v>32</v>
      </c>
      <c r="B95" s="68" t="s">
        <v>92</v>
      </c>
      <c r="C95" s="151">
        <v>668.88</v>
      </c>
      <c r="D95" s="191">
        <v>1575</v>
      </c>
      <c r="E95" s="114">
        <v>0</v>
      </c>
      <c r="F95" s="142">
        <v>0</v>
      </c>
      <c r="G95" s="142">
        <v>0</v>
      </c>
    </row>
    <row r="96" spans="1:7" s="79" customFormat="1" x14ac:dyDescent="0.25">
      <c r="A96" s="73">
        <v>42</v>
      </c>
      <c r="B96" s="68" t="s">
        <v>94</v>
      </c>
      <c r="C96" s="151">
        <v>59.52</v>
      </c>
      <c r="D96" s="191">
        <v>186</v>
      </c>
      <c r="E96" s="114">
        <v>0</v>
      </c>
      <c r="F96" s="142">
        <v>0</v>
      </c>
      <c r="G96" s="142">
        <v>0</v>
      </c>
    </row>
    <row r="97" spans="1:7" s="79" customFormat="1" ht="22.5" customHeight="1" x14ac:dyDescent="0.25">
      <c r="A97" s="75">
        <v>561</v>
      </c>
      <c r="B97" s="76" t="s">
        <v>70</v>
      </c>
      <c r="C97" s="129">
        <f t="shared" ref="C97:G97" si="32">SUM(C98:C100)</f>
        <v>36558.36</v>
      </c>
      <c r="D97" s="129">
        <f t="shared" si="32"/>
        <v>41177</v>
      </c>
      <c r="E97" s="122">
        <f t="shared" si="32"/>
        <v>0</v>
      </c>
      <c r="F97" s="112">
        <f t="shared" si="32"/>
        <v>0</v>
      </c>
      <c r="G97" s="112">
        <f t="shared" si="32"/>
        <v>0</v>
      </c>
    </row>
    <row r="98" spans="1:7" s="79" customFormat="1" x14ac:dyDescent="0.25">
      <c r="A98" s="73">
        <v>31</v>
      </c>
      <c r="B98" s="68" t="s">
        <v>91</v>
      </c>
      <c r="C98" s="151">
        <v>32430.86</v>
      </c>
      <c r="D98" s="191">
        <v>31198</v>
      </c>
      <c r="E98" s="114">
        <v>0</v>
      </c>
      <c r="F98" s="142">
        <v>0</v>
      </c>
      <c r="G98" s="142">
        <v>0</v>
      </c>
    </row>
    <row r="99" spans="1:7" s="79" customFormat="1" x14ac:dyDescent="0.25">
      <c r="A99" s="73">
        <v>32</v>
      </c>
      <c r="B99" s="68" t="s">
        <v>92</v>
      </c>
      <c r="C99" s="151">
        <v>3790.2</v>
      </c>
      <c r="D99" s="191">
        <v>8926</v>
      </c>
      <c r="E99" s="114">
        <v>0</v>
      </c>
      <c r="F99" s="142">
        <v>0</v>
      </c>
      <c r="G99" s="142">
        <v>0</v>
      </c>
    </row>
    <row r="100" spans="1:7" x14ac:dyDescent="0.25">
      <c r="A100" s="73">
        <v>42</v>
      </c>
      <c r="B100" s="68" t="s">
        <v>94</v>
      </c>
      <c r="C100" s="151">
        <v>337.3</v>
      </c>
      <c r="D100" s="191">
        <v>1053</v>
      </c>
      <c r="E100" s="114">
        <v>0</v>
      </c>
      <c r="F100" s="126">
        <v>0</v>
      </c>
      <c r="G100" s="126">
        <v>0</v>
      </c>
    </row>
    <row r="101" spans="1:7" ht="31.5" customHeight="1" x14ac:dyDescent="0.25">
      <c r="A101" s="103" t="s">
        <v>120</v>
      </c>
      <c r="B101" s="104" t="s">
        <v>121</v>
      </c>
      <c r="C101" s="152">
        <f t="shared" ref="C101:G101" si="33">C102</f>
        <v>35818.43</v>
      </c>
      <c r="D101" s="152">
        <f t="shared" si="33"/>
        <v>45889</v>
      </c>
      <c r="E101" s="121">
        <f t="shared" si="33"/>
        <v>24850</v>
      </c>
      <c r="F101" s="111">
        <f t="shared" si="33"/>
        <v>0</v>
      </c>
      <c r="G101" s="111">
        <f t="shared" si="33"/>
        <v>0</v>
      </c>
    </row>
    <row r="102" spans="1:7" ht="22.5" customHeight="1" x14ac:dyDescent="0.25">
      <c r="A102" s="75">
        <v>575</v>
      </c>
      <c r="B102" s="66" t="s">
        <v>72</v>
      </c>
      <c r="C102" s="129">
        <f t="shared" ref="C102:G102" si="34">SUM(C103:C105)</f>
        <v>35818.43</v>
      </c>
      <c r="D102" s="129">
        <f t="shared" si="34"/>
        <v>45889</v>
      </c>
      <c r="E102" s="122">
        <f t="shared" si="34"/>
        <v>24850</v>
      </c>
      <c r="F102" s="112">
        <f t="shared" si="34"/>
        <v>0</v>
      </c>
      <c r="G102" s="112">
        <f t="shared" si="34"/>
        <v>0</v>
      </c>
    </row>
    <row r="103" spans="1:7" x14ac:dyDescent="0.25">
      <c r="A103" s="73">
        <v>31</v>
      </c>
      <c r="B103" s="78" t="s">
        <v>91</v>
      </c>
      <c r="C103" s="151">
        <v>28831.21</v>
      </c>
      <c r="D103" s="191">
        <v>33181</v>
      </c>
      <c r="E103" s="113">
        <v>17500</v>
      </c>
      <c r="F103" s="126">
        <v>0</v>
      </c>
      <c r="G103" s="126">
        <v>0</v>
      </c>
    </row>
    <row r="104" spans="1:7" x14ac:dyDescent="0.25">
      <c r="A104" s="73">
        <v>32</v>
      </c>
      <c r="B104" s="68" t="s">
        <v>92</v>
      </c>
      <c r="C104" s="151">
        <v>6987.22</v>
      </c>
      <c r="D104" s="191">
        <v>12350</v>
      </c>
      <c r="E104" s="113">
        <v>7060</v>
      </c>
      <c r="F104" s="126">
        <v>0</v>
      </c>
      <c r="G104" s="126">
        <v>0</v>
      </c>
    </row>
    <row r="105" spans="1:7" x14ac:dyDescent="0.25">
      <c r="A105" s="73">
        <v>42</v>
      </c>
      <c r="B105" s="68" t="s">
        <v>94</v>
      </c>
      <c r="C105" s="151">
        <v>0</v>
      </c>
      <c r="D105" s="191">
        <v>358</v>
      </c>
      <c r="E105" s="113">
        <v>290</v>
      </c>
      <c r="F105" s="126">
        <v>0</v>
      </c>
      <c r="G105" s="126">
        <v>0</v>
      </c>
    </row>
    <row r="106" spans="1:7" ht="31.5" customHeight="1" x14ac:dyDescent="0.25">
      <c r="A106" s="103" t="s">
        <v>122</v>
      </c>
      <c r="B106" s="104" t="s">
        <v>123</v>
      </c>
      <c r="C106" s="152">
        <f t="shared" ref="C106:G106" si="35">C107+C109</f>
        <v>10059.32</v>
      </c>
      <c r="D106" s="152">
        <f t="shared" si="35"/>
        <v>29544</v>
      </c>
      <c r="E106" s="121">
        <f t="shared" si="35"/>
        <v>0</v>
      </c>
      <c r="F106" s="111">
        <f t="shared" si="35"/>
        <v>0</v>
      </c>
      <c r="G106" s="111">
        <f t="shared" si="35"/>
        <v>0</v>
      </c>
    </row>
    <row r="107" spans="1:7" ht="22.5" customHeight="1" x14ac:dyDescent="0.25">
      <c r="A107" s="75">
        <v>12</v>
      </c>
      <c r="B107" s="76" t="s">
        <v>101</v>
      </c>
      <c r="C107" s="129">
        <f t="shared" ref="C107:G107" si="36">C108</f>
        <v>1508.91</v>
      </c>
      <c r="D107" s="129">
        <f t="shared" si="36"/>
        <v>4432</v>
      </c>
      <c r="E107" s="122">
        <f t="shared" si="36"/>
        <v>0</v>
      </c>
      <c r="F107" s="112">
        <f t="shared" si="36"/>
        <v>0</v>
      </c>
      <c r="G107" s="112">
        <f t="shared" si="36"/>
        <v>0</v>
      </c>
    </row>
    <row r="108" spans="1:7" x14ac:dyDescent="0.25">
      <c r="A108" s="73">
        <v>32</v>
      </c>
      <c r="B108" s="68" t="s">
        <v>92</v>
      </c>
      <c r="C108" s="151">
        <v>1508.91</v>
      </c>
      <c r="D108" s="191">
        <v>4432</v>
      </c>
      <c r="E108" s="113">
        <v>0</v>
      </c>
      <c r="F108" s="126">
        <v>0</v>
      </c>
      <c r="G108" s="126">
        <v>0</v>
      </c>
    </row>
    <row r="109" spans="1:7" ht="22.5" customHeight="1" x14ac:dyDescent="0.25">
      <c r="A109" s="75">
        <v>559</v>
      </c>
      <c r="B109" s="76" t="s">
        <v>117</v>
      </c>
      <c r="C109" s="129">
        <f t="shared" ref="C109:G109" si="37">C110</f>
        <v>8550.41</v>
      </c>
      <c r="D109" s="129">
        <f t="shared" si="37"/>
        <v>25112</v>
      </c>
      <c r="E109" s="122">
        <f t="shared" si="37"/>
        <v>0</v>
      </c>
      <c r="F109" s="112">
        <f t="shared" si="37"/>
        <v>0</v>
      </c>
      <c r="G109" s="112">
        <f t="shared" si="37"/>
        <v>0</v>
      </c>
    </row>
    <row r="110" spans="1:7" x14ac:dyDescent="0.25">
      <c r="A110" s="73">
        <v>32</v>
      </c>
      <c r="B110" s="68" t="s">
        <v>92</v>
      </c>
      <c r="C110" s="151">
        <v>8550.41</v>
      </c>
      <c r="D110" s="191">
        <v>25112</v>
      </c>
      <c r="E110" s="113">
        <v>0</v>
      </c>
      <c r="F110" s="126">
        <v>0</v>
      </c>
      <c r="G110" s="126">
        <v>0</v>
      </c>
    </row>
    <row r="111" spans="1:7" ht="31.5" customHeight="1" x14ac:dyDescent="0.25">
      <c r="A111" s="105" t="s">
        <v>124</v>
      </c>
      <c r="B111" s="106" t="s">
        <v>125</v>
      </c>
      <c r="C111" s="152">
        <f t="shared" ref="C111:G111" si="38">C112</f>
        <v>44745.009999999995</v>
      </c>
      <c r="D111" s="152">
        <f t="shared" si="38"/>
        <v>55743</v>
      </c>
      <c r="E111" s="121">
        <f t="shared" si="38"/>
        <v>65300</v>
      </c>
      <c r="F111" s="111">
        <f t="shared" si="38"/>
        <v>72900</v>
      </c>
      <c r="G111" s="111">
        <f t="shared" si="38"/>
        <v>73700</v>
      </c>
    </row>
    <row r="112" spans="1:7" ht="22.5" customHeight="1" x14ac:dyDescent="0.25">
      <c r="A112" s="80">
        <v>573</v>
      </c>
      <c r="B112" s="81" t="s">
        <v>73</v>
      </c>
      <c r="C112" s="129">
        <f t="shared" ref="C112:G112" si="39">SUM(C113:C114)</f>
        <v>44745.009999999995</v>
      </c>
      <c r="D112" s="129">
        <f t="shared" si="39"/>
        <v>55743</v>
      </c>
      <c r="E112" s="122">
        <f t="shared" si="39"/>
        <v>65300</v>
      </c>
      <c r="F112" s="112">
        <f t="shared" si="39"/>
        <v>72900</v>
      </c>
      <c r="G112" s="112">
        <f t="shared" si="39"/>
        <v>73700</v>
      </c>
    </row>
    <row r="113" spans="1:7" x14ac:dyDescent="0.25">
      <c r="A113" s="82">
        <v>31</v>
      </c>
      <c r="B113" s="83" t="s">
        <v>91</v>
      </c>
      <c r="C113" s="154">
        <v>41837.85</v>
      </c>
      <c r="D113" s="154">
        <v>46453</v>
      </c>
      <c r="E113" s="113">
        <v>54300</v>
      </c>
      <c r="F113" s="126">
        <v>54300</v>
      </c>
      <c r="G113" s="126">
        <v>55100</v>
      </c>
    </row>
    <row r="114" spans="1:7" x14ac:dyDescent="0.25">
      <c r="A114" s="84">
        <v>32</v>
      </c>
      <c r="B114" s="85" t="s">
        <v>92</v>
      </c>
      <c r="C114" s="131">
        <v>2907.16</v>
      </c>
      <c r="D114" s="194">
        <v>9290</v>
      </c>
      <c r="E114" s="113">
        <v>11000</v>
      </c>
      <c r="F114" s="126">
        <v>18600</v>
      </c>
      <c r="G114" s="126">
        <v>18600</v>
      </c>
    </row>
    <row r="115" spans="1:7" ht="31.5" customHeight="1" x14ac:dyDescent="0.25">
      <c r="A115" s="105" t="s">
        <v>126</v>
      </c>
      <c r="B115" s="106" t="s">
        <v>127</v>
      </c>
      <c r="C115" s="152">
        <f t="shared" ref="C115:G115" si="40">C116</f>
        <v>37262.69</v>
      </c>
      <c r="D115" s="152">
        <f t="shared" si="40"/>
        <v>52245</v>
      </c>
      <c r="E115" s="121">
        <f t="shared" si="40"/>
        <v>27243</v>
      </c>
      <c r="F115" s="111">
        <f t="shared" si="40"/>
        <v>27243</v>
      </c>
      <c r="G115" s="111">
        <f t="shared" si="40"/>
        <v>27243</v>
      </c>
    </row>
    <row r="116" spans="1:7" ht="22.5" customHeight="1" x14ac:dyDescent="0.25">
      <c r="A116" s="80">
        <v>31</v>
      </c>
      <c r="B116" s="81" t="s">
        <v>128</v>
      </c>
      <c r="C116" s="129">
        <f>SUM(C117:C118)</f>
        <v>37262.69</v>
      </c>
      <c r="D116" s="129">
        <f>SUM(D117:D118)</f>
        <v>52245</v>
      </c>
      <c r="E116" s="122">
        <f>SUM(E117:E118)</f>
        <v>27243</v>
      </c>
      <c r="F116" s="112">
        <f>SUM(F117:F118)</f>
        <v>27243</v>
      </c>
      <c r="G116" s="112">
        <f>SUM(G117:G118)</f>
        <v>27243</v>
      </c>
    </row>
    <row r="117" spans="1:7" x14ac:dyDescent="0.25">
      <c r="A117" s="82">
        <v>31</v>
      </c>
      <c r="B117" s="83" t="s">
        <v>91</v>
      </c>
      <c r="C117" s="154">
        <v>32384.94</v>
      </c>
      <c r="D117" s="154">
        <v>31000</v>
      </c>
      <c r="E117" s="113">
        <v>27243</v>
      </c>
      <c r="F117" s="126">
        <v>27243</v>
      </c>
      <c r="G117" s="147">
        <v>27243</v>
      </c>
    </row>
    <row r="118" spans="1:7" x14ac:dyDescent="0.25">
      <c r="A118" s="84">
        <v>32</v>
      </c>
      <c r="B118" s="85" t="s">
        <v>92</v>
      </c>
      <c r="C118" s="131">
        <v>4877.75</v>
      </c>
      <c r="D118" s="194">
        <v>21245</v>
      </c>
      <c r="E118" s="113">
        <v>0</v>
      </c>
      <c r="F118" s="126">
        <v>0</v>
      </c>
      <c r="G118" s="126">
        <v>0</v>
      </c>
    </row>
    <row r="119" spans="1:7" ht="15" customHeight="1" x14ac:dyDescent="0.25">
      <c r="A119" s="105" t="s">
        <v>156</v>
      </c>
      <c r="B119" s="138" t="s">
        <v>157</v>
      </c>
      <c r="C119" s="152">
        <f>C120</f>
        <v>0</v>
      </c>
      <c r="D119" s="152">
        <f t="shared" ref="D119:G119" si="41">D120</f>
        <v>199900</v>
      </c>
      <c r="E119" s="121">
        <f t="shared" si="41"/>
        <v>45000</v>
      </c>
      <c r="F119" s="111">
        <f t="shared" si="41"/>
        <v>6000</v>
      </c>
      <c r="G119" s="111">
        <f t="shared" si="41"/>
        <v>0</v>
      </c>
    </row>
    <row r="120" spans="1:7" ht="15" customHeight="1" x14ac:dyDescent="0.25">
      <c r="A120" s="80">
        <v>31</v>
      </c>
      <c r="B120" s="81" t="s">
        <v>128</v>
      </c>
      <c r="C120" s="131">
        <f>SUM(C121:C122)</f>
        <v>0</v>
      </c>
      <c r="D120" s="194">
        <f t="shared" ref="D120:G120" si="42">SUM(D121:D122)</f>
        <v>199900</v>
      </c>
      <c r="E120" s="141">
        <f t="shared" si="42"/>
        <v>45000</v>
      </c>
      <c r="F120" s="131">
        <f t="shared" si="42"/>
        <v>6000</v>
      </c>
      <c r="G120" s="148">
        <f t="shared" si="42"/>
        <v>0</v>
      </c>
    </row>
    <row r="121" spans="1:7" ht="15" customHeight="1" x14ac:dyDescent="0.25">
      <c r="A121" s="82">
        <v>31</v>
      </c>
      <c r="B121" s="83" t="s">
        <v>91</v>
      </c>
      <c r="C121" s="131">
        <v>0</v>
      </c>
      <c r="D121" s="194">
        <v>28100</v>
      </c>
      <c r="E121" s="113">
        <v>30500</v>
      </c>
      <c r="F121" s="126">
        <v>3000</v>
      </c>
      <c r="G121" s="126" t="s">
        <v>161</v>
      </c>
    </row>
    <row r="122" spans="1:7" ht="15" customHeight="1" x14ac:dyDescent="0.25">
      <c r="A122" s="84">
        <v>32</v>
      </c>
      <c r="B122" s="85" t="s">
        <v>92</v>
      </c>
      <c r="C122" s="131">
        <v>0</v>
      </c>
      <c r="D122" s="194">
        <v>171800</v>
      </c>
      <c r="E122" s="113">
        <v>14500</v>
      </c>
      <c r="F122" s="126">
        <v>3000</v>
      </c>
      <c r="G122" s="126" t="s">
        <v>161</v>
      </c>
    </row>
    <row r="123" spans="1:7" ht="15" customHeight="1" x14ac:dyDescent="0.25">
      <c r="A123" s="105" t="s">
        <v>158</v>
      </c>
      <c r="B123" s="138" t="s">
        <v>159</v>
      </c>
      <c r="C123" s="140">
        <f>C124</f>
        <v>0</v>
      </c>
      <c r="D123" s="140">
        <f t="shared" ref="D123:G123" si="43">D124</f>
        <v>249500</v>
      </c>
      <c r="E123" s="140">
        <f t="shared" si="43"/>
        <v>60000</v>
      </c>
      <c r="F123" s="140">
        <f t="shared" si="43"/>
        <v>30000</v>
      </c>
      <c r="G123" s="140">
        <f t="shared" si="43"/>
        <v>0</v>
      </c>
    </row>
    <row r="124" spans="1:7" s="139" customFormat="1" ht="15" customHeight="1" x14ac:dyDescent="0.25">
      <c r="A124" s="80">
        <v>31</v>
      </c>
      <c r="B124" s="81" t="s">
        <v>128</v>
      </c>
      <c r="C124" s="131">
        <f>SUM(C125:C127)</f>
        <v>0</v>
      </c>
      <c r="D124" s="194">
        <f t="shared" ref="D124:G124" si="44">SUM(D125:D127)</f>
        <v>249500</v>
      </c>
      <c r="E124" s="131">
        <f>SUM(E125:E127)</f>
        <v>60000</v>
      </c>
      <c r="F124" s="131">
        <f t="shared" si="44"/>
        <v>30000</v>
      </c>
      <c r="G124" s="131">
        <f t="shared" si="44"/>
        <v>0</v>
      </c>
    </row>
    <row r="125" spans="1:7" ht="15" customHeight="1" x14ac:dyDescent="0.25">
      <c r="A125" s="84">
        <v>31</v>
      </c>
      <c r="B125" s="83" t="s">
        <v>91</v>
      </c>
      <c r="C125" s="131">
        <v>0</v>
      </c>
      <c r="D125" s="194">
        <v>28000</v>
      </c>
      <c r="E125" s="113">
        <v>35000</v>
      </c>
      <c r="F125" s="126">
        <v>17500</v>
      </c>
      <c r="G125" s="126" t="s">
        <v>161</v>
      </c>
    </row>
    <row r="126" spans="1:7" ht="15" customHeight="1" x14ac:dyDescent="0.25">
      <c r="A126" s="84">
        <v>32</v>
      </c>
      <c r="B126" s="85" t="s">
        <v>92</v>
      </c>
      <c r="C126" s="131">
        <v>0</v>
      </c>
      <c r="D126" s="194">
        <v>201500</v>
      </c>
      <c r="E126" s="113">
        <v>25000</v>
      </c>
      <c r="F126" s="126">
        <v>12500</v>
      </c>
      <c r="G126" s="126" t="s">
        <v>161</v>
      </c>
    </row>
    <row r="127" spans="1:7" ht="15" customHeight="1" x14ac:dyDescent="0.25">
      <c r="A127" s="84">
        <v>42</v>
      </c>
      <c r="B127" s="68" t="s">
        <v>94</v>
      </c>
      <c r="C127" s="131">
        <v>0</v>
      </c>
      <c r="D127" s="194">
        <v>20000</v>
      </c>
      <c r="E127" s="113">
        <v>0</v>
      </c>
      <c r="F127" s="126">
        <v>0</v>
      </c>
      <c r="G127" s="126">
        <v>0</v>
      </c>
    </row>
    <row r="128" spans="1:7" ht="31.5" customHeight="1" x14ac:dyDescent="0.25">
      <c r="A128" s="107" t="s">
        <v>129</v>
      </c>
      <c r="B128" s="108" t="s">
        <v>130</v>
      </c>
      <c r="C128" s="132">
        <f t="shared" ref="C128:G128" si="45">C129+C133</f>
        <v>0</v>
      </c>
      <c r="D128" s="132">
        <f t="shared" si="45"/>
        <v>223310</v>
      </c>
      <c r="E128" s="127">
        <f t="shared" si="45"/>
        <v>237800</v>
      </c>
      <c r="F128" s="143">
        <f t="shared" si="45"/>
        <v>240150</v>
      </c>
      <c r="G128" s="143">
        <f t="shared" si="45"/>
        <v>240000</v>
      </c>
    </row>
    <row r="129" spans="1:7" ht="22.5" customHeight="1" x14ac:dyDescent="0.25">
      <c r="A129" s="71">
        <v>12</v>
      </c>
      <c r="B129" s="72" t="s">
        <v>101</v>
      </c>
      <c r="C129" s="150">
        <f t="shared" ref="C129:G129" si="46">SUM(C130:C132)</f>
        <v>0</v>
      </c>
      <c r="D129" s="129">
        <f t="shared" si="46"/>
        <v>66993</v>
      </c>
      <c r="E129" s="125">
        <f t="shared" si="46"/>
        <v>71340</v>
      </c>
      <c r="F129" s="144">
        <f t="shared" si="46"/>
        <v>72045</v>
      </c>
      <c r="G129" s="144">
        <f t="shared" si="46"/>
        <v>72000</v>
      </c>
    </row>
    <row r="130" spans="1:7" x14ac:dyDescent="0.25">
      <c r="A130" s="73">
        <v>31</v>
      </c>
      <c r="B130" s="74" t="s">
        <v>91</v>
      </c>
      <c r="C130" s="137">
        <v>0</v>
      </c>
      <c r="D130" s="195">
        <v>52110</v>
      </c>
      <c r="E130" s="128">
        <v>54570</v>
      </c>
      <c r="F130" s="126">
        <v>55275</v>
      </c>
      <c r="G130" s="126">
        <v>55230</v>
      </c>
    </row>
    <row r="131" spans="1:7" x14ac:dyDescent="0.25">
      <c r="A131" s="73">
        <v>32</v>
      </c>
      <c r="B131" s="74" t="s">
        <v>92</v>
      </c>
      <c r="C131" s="137">
        <v>0</v>
      </c>
      <c r="D131" s="195">
        <v>13242</v>
      </c>
      <c r="E131" s="128">
        <v>16320</v>
      </c>
      <c r="F131" s="126">
        <v>16320</v>
      </c>
      <c r="G131" s="126">
        <v>16320</v>
      </c>
    </row>
    <row r="132" spans="1:7" x14ac:dyDescent="0.25">
      <c r="A132" s="73">
        <v>42</v>
      </c>
      <c r="B132" s="68" t="s">
        <v>94</v>
      </c>
      <c r="C132" s="133">
        <v>0</v>
      </c>
      <c r="D132" s="196">
        <v>1641</v>
      </c>
      <c r="E132" s="128">
        <v>450</v>
      </c>
      <c r="F132" s="126">
        <v>450</v>
      </c>
      <c r="G132" s="126">
        <v>450</v>
      </c>
    </row>
    <row r="133" spans="1:7" ht="22.5" customHeight="1" x14ac:dyDescent="0.25">
      <c r="A133" s="75">
        <v>564</v>
      </c>
      <c r="B133" s="76" t="s">
        <v>102</v>
      </c>
      <c r="C133" s="129">
        <f t="shared" ref="C133:G133" si="47">SUM(C134:C136)</f>
        <v>0</v>
      </c>
      <c r="D133" s="129">
        <f t="shared" si="47"/>
        <v>156317</v>
      </c>
      <c r="E133" s="122">
        <f t="shared" si="47"/>
        <v>166460</v>
      </c>
      <c r="F133" s="112">
        <f t="shared" si="47"/>
        <v>168105</v>
      </c>
      <c r="G133" s="112">
        <f t="shared" si="47"/>
        <v>168000</v>
      </c>
    </row>
    <row r="134" spans="1:7" x14ac:dyDescent="0.25">
      <c r="A134" s="73">
        <v>31</v>
      </c>
      <c r="B134" s="68" t="s">
        <v>91</v>
      </c>
      <c r="C134" s="133">
        <v>0</v>
      </c>
      <c r="D134" s="196">
        <v>121590</v>
      </c>
      <c r="E134" s="128">
        <v>127330</v>
      </c>
      <c r="F134" s="126">
        <v>128975</v>
      </c>
      <c r="G134" s="126">
        <v>128870</v>
      </c>
    </row>
    <row r="135" spans="1:7" x14ac:dyDescent="0.25">
      <c r="A135" s="73">
        <v>32</v>
      </c>
      <c r="B135" s="68" t="s">
        <v>92</v>
      </c>
      <c r="C135" s="133">
        <v>0</v>
      </c>
      <c r="D135" s="196">
        <v>30898</v>
      </c>
      <c r="E135" s="128">
        <v>38080</v>
      </c>
      <c r="F135" s="126">
        <v>38080</v>
      </c>
      <c r="G135" s="126">
        <v>38080</v>
      </c>
    </row>
    <row r="136" spans="1:7" x14ac:dyDescent="0.25">
      <c r="A136" s="73">
        <v>42</v>
      </c>
      <c r="B136" s="68" t="s">
        <v>94</v>
      </c>
      <c r="C136" s="133">
        <v>0</v>
      </c>
      <c r="D136" s="196">
        <v>3829</v>
      </c>
      <c r="E136" s="128">
        <v>1050</v>
      </c>
      <c r="F136" s="126">
        <v>1050</v>
      </c>
      <c r="G136" s="126">
        <v>1050</v>
      </c>
    </row>
    <row r="137" spans="1:7" ht="24" x14ac:dyDescent="0.25">
      <c r="A137" s="107" t="s">
        <v>131</v>
      </c>
      <c r="B137" s="109" t="s">
        <v>132</v>
      </c>
      <c r="C137" s="132">
        <f t="shared" ref="C137:G137" si="48">C138+C142</f>
        <v>0</v>
      </c>
      <c r="D137" s="132">
        <f t="shared" si="48"/>
        <v>0</v>
      </c>
      <c r="E137" s="127">
        <f t="shared" si="48"/>
        <v>310260</v>
      </c>
      <c r="F137" s="143">
        <f t="shared" si="48"/>
        <v>310260</v>
      </c>
      <c r="G137" s="143">
        <f t="shared" si="48"/>
        <v>311960</v>
      </c>
    </row>
    <row r="138" spans="1:7" ht="22.5" customHeight="1" x14ac:dyDescent="0.25">
      <c r="A138" s="75">
        <v>12</v>
      </c>
      <c r="B138" s="77" t="s">
        <v>101</v>
      </c>
      <c r="C138" s="129">
        <f t="shared" ref="C138:G138" si="49">SUM(C139:C141)</f>
        <v>0</v>
      </c>
      <c r="D138" s="129">
        <f t="shared" si="49"/>
        <v>0</v>
      </c>
      <c r="E138" s="122">
        <f t="shared" si="49"/>
        <v>46539</v>
      </c>
      <c r="F138" s="112">
        <f t="shared" si="49"/>
        <v>46539</v>
      </c>
      <c r="G138" s="112">
        <f t="shared" si="49"/>
        <v>46794</v>
      </c>
    </row>
    <row r="139" spans="1:7" x14ac:dyDescent="0.25">
      <c r="A139" s="73">
        <v>31</v>
      </c>
      <c r="B139" s="74" t="s">
        <v>91</v>
      </c>
      <c r="C139" s="137">
        <v>0</v>
      </c>
      <c r="D139" s="195">
        <v>0</v>
      </c>
      <c r="E139" s="128">
        <v>32850</v>
      </c>
      <c r="F139" s="126">
        <v>32850</v>
      </c>
      <c r="G139" s="126">
        <v>33105</v>
      </c>
    </row>
    <row r="140" spans="1:7" x14ac:dyDescent="0.25">
      <c r="A140" s="73">
        <v>32</v>
      </c>
      <c r="B140" s="68" t="s">
        <v>92</v>
      </c>
      <c r="C140" s="133">
        <v>0</v>
      </c>
      <c r="D140" s="196">
        <v>0</v>
      </c>
      <c r="E140" s="128">
        <v>13299</v>
      </c>
      <c r="F140" s="126">
        <v>13299</v>
      </c>
      <c r="G140" s="126">
        <v>13299</v>
      </c>
    </row>
    <row r="141" spans="1:7" x14ac:dyDescent="0.25">
      <c r="A141" s="73">
        <v>42</v>
      </c>
      <c r="B141" s="68" t="s">
        <v>94</v>
      </c>
      <c r="C141" s="133">
        <v>0</v>
      </c>
      <c r="D141" s="196">
        <v>0</v>
      </c>
      <c r="E141" s="128">
        <v>390</v>
      </c>
      <c r="F141" s="126">
        <v>390</v>
      </c>
      <c r="G141" s="126">
        <v>390</v>
      </c>
    </row>
    <row r="142" spans="1:7" ht="22.5" customHeight="1" x14ac:dyDescent="0.25">
      <c r="A142" s="75">
        <v>561</v>
      </c>
      <c r="B142" s="76" t="s">
        <v>70</v>
      </c>
      <c r="C142" s="129">
        <f t="shared" ref="C142:G142" si="50">SUM(C143:C145)</f>
        <v>0</v>
      </c>
      <c r="D142" s="129">
        <f t="shared" si="50"/>
        <v>0</v>
      </c>
      <c r="E142" s="122">
        <f t="shared" si="50"/>
        <v>263721</v>
      </c>
      <c r="F142" s="112">
        <f t="shared" si="50"/>
        <v>263721</v>
      </c>
      <c r="G142" s="112">
        <f t="shared" si="50"/>
        <v>265166</v>
      </c>
    </row>
    <row r="143" spans="1:7" x14ac:dyDescent="0.25">
      <c r="A143" s="73">
        <v>31</v>
      </c>
      <c r="B143" s="68" t="s">
        <v>91</v>
      </c>
      <c r="C143" s="133">
        <v>0</v>
      </c>
      <c r="D143" s="196">
        <v>0</v>
      </c>
      <c r="E143" s="128">
        <v>186150</v>
      </c>
      <c r="F143" s="126">
        <v>186150</v>
      </c>
      <c r="G143" s="126">
        <v>187595</v>
      </c>
    </row>
    <row r="144" spans="1:7" x14ac:dyDescent="0.25">
      <c r="A144" s="73">
        <v>32</v>
      </c>
      <c r="B144" s="68" t="s">
        <v>92</v>
      </c>
      <c r="C144" s="133">
        <v>0</v>
      </c>
      <c r="D144" s="196">
        <v>0</v>
      </c>
      <c r="E144" s="128">
        <v>75361</v>
      </c>
      <c r="F144" s="126">
        <v>75361</v>
      </c>
      <c r="G144" s="126">
        <v>75361</v>
      </c>
    </row>
    <row r="145" spans="1:9" x14ac:dyDescent="0.25">
      <c r="A145" s="73">
        <v>42</v>
      </c>
      <c r="B145" s="68" t="s">
        <v>94</v>
      </c>
      <c r="C145" s="133">
        <v>0</v>
      </c>
      <c r="D145" s="196">
        <v>0</v>
      </c>
      <c r="E145" s="128">
        <v>2210</v>
      </c>
      <c r="F145" s="126">
        <v>2210</v>
      </c>
      <c r="G145" s="126">
        <v>2210</v>
      </c>
    </row>
    <row r="146" spans="1:9" ht="31.5" customHeight="1" x14ac:dyDescent="0.25">
      <c r="A146" s="107" t="s">
        <v>133</v>
      </c>
      <c r="B146" s="109" t="s">
        <v>134</v>
      </c>
      <c r="C146" s="132">
        <f t="shared" ref="C146:G146" si="51">C147+C151</f>
        <v>0</v>
      </c>
      <c r="D146" s="132">
        <f t="shared" si="51"/>
        <v>647029</v>
      </c>
      <c r="E146" s="127">
        <f t="shared" si="51"/>
        <v>351960</v>
      </c>
      <c r="F146" s="143">
        <f t="shared" si="51"/>
        <v>352460</v>
      </c>
      <c r="G146" s="143">
        <f t="shared" si="51"/>
        <v>353160</v>
      </c>
    </row>
    <row r="147" spans="1:9" ht="22.5" customHeight="1" x14ac:dyDescent="0.25">
      <c r="A147" s="75">
        <v>12</v>
      </c>
      <c r="B147" s="66" t="s">
        <v>101</v>
      </c>
      <c r="C147" s="129">
        <f t="shared" ref="C147:G147" si="52">SUM(C148:C150)</f>
        <v>0</v>
      </c>
      <c r="D147" s="129">
        <f t="shared" si="52"/>
        <v>97054</v>
      </c>
      <c r="E147" s="122">
        <f t="shared" si="52"/>
        <v>52794</v>
      </c>
      <c r="F147" s="112">
        <f t="shared" si="52"/>
        <v>52869</v>
      </c>
      <c r="G147" s="112">
        <f t="shared" si="52"/>
        <v>52974</v>
      </c>
    </row>
    <row r="148" spans="1:9" ht="13.5" thickBot="1" x14ac:dyDescent="0.3">
      <c r="A148" s="73">
        <v>31</v>
      </c>
      <c r="B148" s="78" t="s">
        <v>91</v>
      </c>
      <c r="C148" s="133">
        <v>0</v>
      </c>
      <c r="D148" s="196">
        <v>76112</v>
      </c>
      <c r="E148" s="128">
        <v>34200</v>
      </c>
      <c r="F148" s="126">
        <v>34275</v>
      </c>
      <c r="G148" s="126">
        <v>34380</v>
      </c>
    </row>
    <row r="149" spans="1:9" ht="13.5" thickBot="1" x14ac:dyDescent="0.3">
      <c r="A149" s="73">
        <v>32</v>
      </c>
      <c r="B149" s="68" t="s">
        <v>92</v>
      </c>
      <c r="C149" s="133">
        <v>0</v>
      </c>
      <c r="D149" s="196">
        <v>20463</v>
      </c>
      <c r="E149" s="128">
        <v>18114</v>
      </c>
      <c r="F149" s="126">
        <v>18114</v>
      </c>
      <c r="G149" s="126">
        <v>18114</v>
      </c>
      <c r="I149" s="203">
        <v>228000</v>
      </c>
    </row>
    <row r="150" spans="1:9" ht="13.5" thickBot="1" x14ac:dyDescent="0.3">
      <c r="A150" s="73">
        <v>42</v>
      </c>
      <c r="B150" s="68" t="s">
        <v>94</v>
      </c>
      <c r="C150" s="133">
        <v>0</v>
      </c>
      <c r="D150" s="196">
        <v>479</v>
      </c>
      <c r="E150" s="128">
        <v>480</v>
      </c>
      <c r="F150" s="126">
        <v>480</v>
      </c>
      <c r="G150" s="126">
        <v>480</v>
      </c>
      <c r="I150" s="204">
        <v>120760</v>
      </c>
    </row>
    <row r="151" spans="1:9" ht="22.5" customHeight="1" thickBot="1" x14ac:dyDescent="0.3">
      <c r="A151" s="75">
        <v>563</v>
      </c>
      <c r="B151" s="76" t="s">
        <v>71</v>
      </c>
      <c r="C151" s="129">
        <f t="shared" ref="C151:G151" si="53">SUM(C152:C154)</f>
        <v>0</v>
      </c>
      <c r="D151" s="129">
        <f t="shared" si="53"/>
        <v>549975</v>
      </c>
      <c r="E151" s="122">
        <f t="shared" si="53"/>
        <v>299166</v>
      </c>
      <c r="F151" s="112">
        <f t="shared" si="53"/>
        <v>299591</v>
      </c>
      <c r="G151" s="112">
        <f t="shared" si="53"/>
        <v>300186</v>
      </c>
      <c r="I151" s="204">
        <v>3200</v>
      </c>
    </row>
    <row r="152" spans="1:9" x14ac:dyDescent="0.25">
      <c r="A152" s="73">
        <v>31</v>
      </c>
      <c r="B152" s="68" t="s">
        <v>91</v>
      </c>
      <c r="C152" s="133">
        <v>0</v>
      </c>
      <c r="D152" s="196">
        <v>431304</v>
      </c>
      <c r="E152" s="128">
        <v>193800</v>
      </c>
      <c r="F152" s="126">
        <v>194225</v>
      </c>
      <c r="G152" s="126">
        <v>194820</v>
      </c>
    </row>
    <row r="153" spans="1:9" x14ac:dyDescent="0.25">
      <c r="A153" s="73">
        <v>32</v>
      </c>
      <c r="B153" s="68" t="s">
        <v>92</v>
      </c>
      <c r="C153" s="133">
        <v>0</v>
      </c>
      <c r="D153" s="196">
        <v>115957</v>
      </c>
      <c r="E153" s="128">
        <v>102646</v>
      </c>
      <c r="F153" s="126">
        <v>102646</v>
      </c>
      <c r="G153" s="126">
        <v>102646</v>
      </c>
    </row>
    <row r="154" spans="1:9" x14ac:dyDescent="0.25">
      <c r="A154" s="73">
        <v>42</v>
      </c>
      <c r="B154" s="68" t="s">
        <v>94</v>
      </c>
      <c r="C154" s="133">
        <v>0</v>
      </c>
      <c r="D154" s="196">
        <v>2714</v>
      </c>
      <c r="E154" s="128">
        <v>2720</v>
      </c>
      <c r="F154" s="126">
        <v>2720</v>
      </c>
      <c r="G154" s="126">
        <v>2720</v>
      </c>
    </row>
    <row r="155" spans="1:9" ht="31.5" customHeight="1" x14ac:dyDescent="0.25">
      <c r="A155" s="100" t="s">
        <v>135</v>
      </c>
      <c r="B155" s="101" t="s">
        <v>136</v>
      </c>
      <c r="C155" s="135">
        <f t="shared" ref="C155:G155" si="54">C156+C159</f>
        <v>0</v>
      </c>
      <c r="D155" s="135">
        <f t="shared" si="54"/>
        <v>0</v>
      </c>
      <c r="E155" s="127">
        <f t="shared" si="54"/>
        <v>170500</v>
      </c>
      <c r="F155" s="143">
        <f t="shared" si="54"/>
        <v>171100</v>
      </c>
      <c r="G155" s="143">
        <f t="shared" si="54"/>
        <v>171800</v>
      </c>
    </row>
    <row r="156" spans="1:9" ht="23.25" customHeight="1" x14ac:dyDescent="0.25">
      <c r="A156" s="75">
        <v>12</v>
      </c>
      <c r="B156" s="77" t="s">
        <v>101</v>
      </c>
      <c r="C156" s="129">
        <f t="shared" ref="C156:G156" si="55">SUM(C157:C158)</f>
        <v>0</v>
      </c>
      <c r="D156" s="129">
        <f t="shared" si="55"/>
        <v>0</v>
      </c>
      <c r="E156" s="122">
        <f t="shared" si="55"/>
        <v>25575</v>
      </c>
      <c r="F156" s="112">
        <f t="shared" si="55"/>
        <v>25665</v>
      </c>
      <c r="G156" s="112">
        <f t="shared" si="55"/>
        <v>25770</v>
      </c>
    </row>
    <row r="157" spans="1:9" x14ac:dyDescent="0.25">
      <c r="A157" s="73">
        <v>31</v>
      </c>
      <c r="B157" s="68" t="s">
        <v>91</v>
      </c>
      <c r="C157" s="133">
        <v>0</v>
      </c>
      <c r="D157" s="196">
        <v>0</v>
      </c>
      <c r="E157" s="128">
        <v>18975</v>
      </c>
      <c r="F157" s="126">
        <v>19065</v>
      </c>
      <c r="G157" s="126">
        <v>19170</v>
      </c>
    </row>
    <row r="158" spans="1:9" x14ac:dyDescent="0.25">
      <c r="A158" s="73">
        <v>32</v>
      </c>
      <c r="B158" s="68" t="s">
        <v>92</v>
      </c>
      <c r="C158" s="133">
        <v>0</v>
      </c>
      <c r="D158" s="196">
        <v>0</v>
      </c>
      <c r="E158" s="128">
        <v>6600</v>
      </c>
      <c r="F158" s="126">
        <v>6600</v>
      </c>
      <c r="G158" s="126">
        <v>6600</v>
      </c>
    </row>
    <row r="159" spans="1:9" ht="22.5" customHeight="1" x14ac:dyDescent="0.25">
      <c r="A159" s="75">
        <v>563</v>
      </c>
      <c r="B159" s="76" t="s">
        <v>71</v>
      </c>
      <c r="C159" s="129">
        <f t="shared" ref="C159:G159" si="56">SUM(C160:C161)</f>
        <v>0</v>
      </c>
      <c r="D159" s="129">
        <f t="shared" si="56"/>
        <v>0</v>
      </c>
      <c r="E159" s="122">
        <f t="shared" si="56"/>
        <v>144925</v>
      </c>
      <c r="F159" s="112">
        <f t="shared" si="56"/>
        <v>145435</v>
      </c>
      <c r="G159" s="112">
        <f t="shared" si="56"/>
        <v>146030</v>
      </c>
    </row>
    <row r="160" spans="1:9" x14ac:dyDescent="0.25">
      <c r="A160" s="73">
        <v>31</v>
      </c>
      <c r="B160" s="68" t="s">
        <v>91</v>
      </c>
      <c r="C160" s="133">
        <v>0</v>
      </c>
      <c r="D160" s="196">
        <v>0</v>
      </c>
      <c r="E160" s="128">
        <v>107525</v>
      </c>
      <c r="F160" s="126">
        <v>108035</v>
      </c>
      <c r="G160" s="126">
        <v>108630</v>
      </c>
    </row>
    <row r="161" spans="1:7" x14ac:dyDescent="0.25">
      <c r="A161" s="73">
        <v>32</v>
      </c>
      <c r="B161" s="68" t="s">
        <v>92</v>
      </c>
      <c r="C161" s="133">
        <v>0</v>
      </c>
      <c r="D161" s="196">
        <v>0</v>
      </c>
      <c r="E161" s="128">
        <v>37400</v>
      </c>
      <c r="F161" s="126">
        <v>37400</v>
      </c>
      <c r="G161" s="126">
        <v>37400</v>
      </c>
    </row>
    <row r="162" spans="1:7" ht="31.5" customHeight="1" x14ac:dyDescent="0.25">
      <c r="A162" s="100" t="s">
        <v>137</v>
      </c>
      <c r="B162" s="110" t="s">
        <v>138</v>
      </c>
      <c r="C162" s="135">
        <f t="shared" ref="C162:D162" si="57">C163+C165</f>
        <v>0</v>
      </c>
      <c r="D162" s="135">
        <f t="shared" si="57"/>
        <v>0</v>
      </c>
      <c r="E162" s="127">
        <f>E163+E165</f>
        <v>16000</v>
      </c>
      <c r="F162" s="143">
        <f>F163+F165</f>
        <v>16000</v>
      </c>
      <c r="G162" s="143">
        <f>G163+G165</f>
        <v>16000</v>
      </c>
    </row>
    <row r="163" spans="1:7" ht="22.5" customHeight="1" x14ac:dyDescent="0.25">
      <c r="A163" s="75">
        <v>12</v>
      </c>
      <c r="B163" s="77" t="s">
        <v>101</v>
      </c>
      <c r="C163" s="129">
        <f t="shared" ref="C163:D163" si="58">SUM(C164:C164)</f>
        <v>0</v>
      </c>
      <c r="D163" s="129">
        <f t="shared" si="58"/>
        <v>0</v>
      </c>
      <c r="E163" s="122">
        <f>SUM(E164:E164)</f>
        <v>2400</v>
      </c>
      <c r="F163" s="112">
        <f>SUM(F164:F164)</f>
        <v>2400</v>
      </c>
      <c r="G163" s="112">
        <f>SUM(G164:G164)</f>
        <v>2400</v>
      </c>
    </row>
    <row r="164" spans="1:7" x14ac:dyDescent="0.25">
      <c r="A164" s="73">
        <v>32</v>
      </c>
      <c r="B164" s="68" t="s">
        <v>92</v>
      </c>
      <c r="C164" s="133">
        <v>0</v>
      </c>
      <c r="D164" s="196">
        <v>0</v>
      </c>
      <c r="E164" s="128">
        <v>2400</v>
      </c>
      <c r="F164" s="126">
        <v>2400</v>
      </c>
      <c r="G164" s="126">
        <v>2400</v>
      </c>
    </row>
    <row r="165" spans="1:7" ht="22.5" customHeight="1" x14ac:dyDescent="0.25">
      <c r="A165" s="75">
        <v>563</v>
      </c>
      <c r="B165" s="76" t="s">
        <v>71</v>
      </c>
      <c r="C165" s="129">
        <f t="shared" ref="C165:D165" si="59">SUM(C166:C166)</f>
        <v>0</v>
      </c>
      <c r="D165" s="129">
        <f t="shared" si="59"/>
        <v>0</v>
      </c>
      <c r="E165" s="122">
        <f>SUM(E166:E166)</f>
        <v>13600</v>
      </c>
      <c r="F165" s="112">
        <f>SUM(F166:F166)</f>
        <v>13600</v>
      </c>
      <c r="G165" s="112">
        <f>SUM(G166:G166)</f>
        <v>13600</v>
      </c>
    </row>
    <row r="166" spans="1:7" x14ac:dyDescent="0.25">
      <c r="A166" s="73">
        <v>32</v>
      </c>
      <c r="B166" s="68" t="s">
        <v>92</v>
      </c>
      <c r="C166" s="133">
        <v>0</v>
      </c>
      <c r="D166" s="196">
        <v>0</v>
      </c>
      <c r="E166" s="128">
        <v>13600</v>
      </c>
      <c r="F166" s="126">
        <v>13600</v>
      </c>
      <c r="G166" s="126">
        <v>13600</v>
      </c>
    </row>
    <row r="167" spans="1:7" ht="31.5" customHeight="1" x14ac:dyDescent="0.25">
      <c r="A167" s="103" t="s">
        <v>139</v>
      </c>
      <c r="B167" s="104" t="s">
        <v>140</v>
      </c>
      <c r="C167" s="135">
        <f t="shared" ref="C167:G167" si="60">C168+C171</f>
        <v>0</v>
      </c>
      <c r="D167" s="135">
        <f t="shared" si="60"/>
        <v>0</v>
      </c>
      <c r="E167" s="127">
        <f t="shared" si="60"/>
        <v>11300</v>
      </c>
      <c r="F167" s="143">
        <f t="shared" si="60"/>
        <v>11300</v>
      </c>
      <c r="G167" s="143">
        <f t="shared" si="60"/>
        <v>11300</v>
      </c>
    </row>
    <row r="168" spans="1:7" ht="22.5" customHeight="1" x14ac:dyDescent="0.25">
      <c r="A168" s="75">
        <v>12</v>
      </c>
      <c r="B168" s="76" t="s">
        <v>101</v>
      </c>
      <c r="C168" s="129">
        <f t="shared" ref="C168:G168" si="61">SUM(C169:C170)</f>
        <v>0</v>
      </c>
      <c r="D168" s="129">
        <f t="shared" si="61"/>
        <v>0</v>
      </c>
      <c r="E168" s="122">
        <f t="shared" si="61"/>
        <v>4294</v>
      </c>
      <c r="F168" s="112">
        <f t="shared" si="61"/>
        <v>4294</v>
      </c>
      <c r="G168" s="112">
        <f t="shared" si="61"/>
        <v>4294</v>
      </c>
    </row>
    <row r="169" spans="1:7" x14ac:dyDescent="0.25">
      <c r="A169" s="73">
        <v>32</v>
      </c>
      <c r="B169" s="68" t="s">
        <v>92</v>
      </c>
      <c r="C169" s="133">
        <v>0</v>
      </c>
      <c r="D169" s="196">
        <v>0</v>
      </c>
      <c r="E169" s="128">
        <v>3724</v>
      </c>
      <c r="F169" s="126">
        <v>3724</v>
      </c>
      <c r="G169" s="126">
        <v>3724</v>
      </c>
    </row>
    <row r="170" spans="1:7" x14ac:dyDescent="0.25">
      <c r="A170" s="73">
        <v>42</v>
      </c>
      <c r="B170" s="68" t="s">
        <v>94</v>
      </c>
      <c r="C170" s="133">
        <v>0</v>
      </c>
      <c r="D170" s="196">
        <v>0</v>
      </c>
      <c r="E170" s="128">
        <v>570</v>
      </c>
      <c r="F170" s="126">
        <v>570</v>
      </c>
      <c r="G170" s="126">
        <v>570</v>
      </c>
    </row>
    <row r="171" spans="1:7" ht="22.5" customHeight="1" x14ac:dyDescent="0.25">
      <c r="A171" s="75">
        <v>559</v>
      </c>
      <c r="B171" s="76" t="s">
        <v>117</v>
      </c>
      <c r="C171" s="129">
        <f t="shared" ref="C171:G171" si="62">SUM(C172:C173)</f>
        <v>0</v>
      </c>
      <c r="D171" s="129">
        <f t="shared" si="62"/>
        <v>0</v>
      </c>
      <c r="E171" s="122">
        <f t="shared" si="62"/>
        <v>7006</v>
      </c>
      <c r="F171" s="112">
        <f t="shared" si="62"/>
        <v>7006</v>
      </c>
      <c r="G171" s="112">
        <f t="shared" si="62"/>
        <v>7006</v>
      </c>
    </row>
    <row r="172" spans="1:7" x14ac:dyDescent="0.25">
      <c r="A172" s="73">
        <v>32</v>
      </c>
      <c r="B172" s="68" t="s">
        <v>92</v>
      </c>
      <c r="C172" s="133">
        <v>0</v>
      </c>
      <c r="D172" s="196">
        <v>0</v>
      </c>
      <c r="E172" s="128">
        <v>6076</v>
      </c>
      <c r="F172" s="126">
        <v>6076</v>
      </c>
      <c r="G172" s="126">
        <v>6076</v>
      </c>
    </row>
    <row r="173" spans="1:7" x14ac:dyDescent="0.25">
      <c r="A173" s="73">
        <v>42</v>
      </c>
      <c r="B173" s="68" t="s">
        <v>94</v>
      </c>
      <c r="C173" s="133">
        <v>0</v>
      </c>
      <c r="D173" s="196">
        <v>0</v>
      </c>
      <c r="E173" s="128">
        <v>930</v>
      </c>
      <c r="F173" s="126">
        <v>930</v>
      </c>
      <c r="G173" s="126">
        <v>930</v>
      </c>
    </row>
    <row r="174" spans="1:7" ht="31.5" customHeight="1" x14ac:dyDescent="0.25">
      <c r="A174" s="103" t="s">
        <v>141</v>
      </c>
      <c r="B174" s="104" t="s">
        <v>142</v>
      </c>
      <c r="C174" s="135">
        <f t="shared" ref="C174:G174" si="63">C175+C177</f>
        <v>0</v>
      </c>
      <c r="D174" s="135">
        <f t="shared" si="63"/>
        <v>0</v>
      </c>
      <c r="E174" s="127">
        <f t="shared" si="63"/>
        <v>26600</v>
      </c>
      <c r="F174" s="143">
        <f t="shared" si="63"/>
        <v>26600</v>
      </c>
      <c r="G174" s="143">
        <f t="shared" si="63"/>
        <v>26600</v>
      </c>
    </row>
    <row r="175" spans="1:7" ht="22.5" customHeight="1" x14ac:dyDescent="0.25">
      <c r="A175" s="75">
        <v>12</v>
      </c>
      <c r="B175" s="76" t="s">
        <v>101</v>
      </c>
      <c r="C175" s="129">
        <f t="shared" ref="C175:G175" si="64">C176</f>
        <v>0</v>
      </c>
      <c r="D175" s="129">
        <f t="shared" si="64"/>
        <v>0</v>
      </c>
      <c r="E175" s="122">
        <f t="shared" si="64"/>
        <v>5320</v>
      </c>
      <c r="F175" s="112">
        <f t="shared" si="64"/>
        <v>5320</v>
      </c>
      <c r="G175" s="112">
        <f t="shared" si="64"/>
        <v>5320</v>
      </c>
    </row>
    <row r="176" spans="1:7" x14ac:dyDescent="0.25">
      <c r="A176" s="73">
        <v>32</v>
      </c>
      <c r="B176" s="68" t="s">
        <v>92</v>
      </c>
      <c r="C176" s="133">
        <v>0</v>
      </c>
      <c r="D176" s="196">
        <v>0</v>
      </c>
      <c r="E176" s="128">
        <v>5320</v>
      </c>
      <c r="F176" s="126">
        <v>5320</v>
      </c>
      <c r="G176" s="126">
        <v>5320</v>
      </c>
    </row>
    <row r="177" spans="1:7" ht="22.5" customHeight="1" x14ac:dyDescent="0.25">
      <c r="A177" s="75">
        <v>559</v>
      </c>
      <c r="B177" s="76" t="s">
        <v>117</v>
      </c>
      <c r="C177" s="129">
        <f t="shared" ref="C177:G177" si="65">C178</f>
        <v>0</v>
      </c>
      <c r="D177" s="129">
        <f t="shared" si="65"/>
        <v>0</v>
      </c>
      <c r="E177" s="122">
        <f t="shared" si="65"/>
        <v>21280</v>
      </c>
      <c r="F177" s="112">
        <f t="shared" si="65"/>
        <v>21280</v>
      </c>
      <c r="G177" s="112">
        <f t="shared" si="65"/>
        <v>21280</v>
      </c>
    </row>
    <row r="178" spans="1:7" x14ac:dyDescent="0.25">
      <c r="A178" s="73">
        <v>32</v>
      </c>
      <c r="B178" s="68" t="s">
        <v>92</v>
      </c>
      <c r="C178" s="133">
        <v>0</v>
      </c>
      <c r="D178" s="196">
        <v>0</v>
      </c>
      <c r="E178" s="128">
        <v>21280</v>
      </c>
      <c r="F178" s="126">
        <v>21280</v>
      </c>
      <c r="G178" s="126">
        <v>21280</v>
      </c>
    </row>
    <row r="179" spans="1:7" ht="31.5" customHeight="1" x14ac:dyDescent="0.25">
      <c r="A179" s="103" t="s">
        <v>143</v>
      </c>
      <c r="B179" s="136" t="s">
        <v>144</v>
      </c>
      <c r="C179" s="135">
        <f t="shared" ref="C179:G179" si="66">C180</f>
        <v>0</v>
      </c>
      <c r="D179" s="135">
        <f t="shared" si="66"/>
        <v>0</v>
      </c>
      <c r="E179" s="127">
        <f t="shared" si="66"/>
        <v>26780</v>
      </c>
      <c r="F179" s="143">
        <f t="shared" si="66"/>
        <v>50725</v>
      </c>
      <c r="G179" s="143">
        <f t="shared" si="66"/>
        <v>51125</v>
      </c>
    </row>
    <row r="180" spans="1:7" ht="22.5" customHeight="1" x14ac:dyDescent="0.25">
      <c r="A180" s="75">
        <v>575</v>
      </c>
      <c r="B180" s="66" t="s">
        <v>72</v>
      </c>
      <c r="C180" s="130">
        <v>0</v>
      </c>
      <c r="D180" s="197">
        <v>0</v>
      </c>
      <c r="E180" s="122">
        <f t="shared" ref="E180:G180" si="67">SUM(E181:E183)</f>
        <v>26780</v>
      </c>
      <c r="F180" s="112">
        <f t="shared" si="67"/>
        <v>50725</v>
      </c>
      <c r="G180" s="112">
        <f t="shared" si="67"/>
        <v>51125</v>
      </c>
    </row>
    <row r="181" spans="1:7" x14ac:dyDescent="0.25">
      <c r="A181" s="73">
        <v>31</v>
      </c>
      <c r="B181" s="78" t="s">
        <v>91</v>
      </c>
      <c r="C181" s="133">
        <v>0</v>
      </c>
      <c r="D181" s="196">
        <v>0</v>
      </c>
      <c r="E181" s="128">
        <v>18000</v>
      </c>
      <c r="F181" s="126">
        <v>36100</v>
      </c>
      <c r="G181" s="126">
        <v>36500</v>
      </c>
    </row>
    <row r="182" spans="1:7" x14ac:dyDescent="0.25">
      <c r="A182" s="73">
        <v>32</v>
      </c>
      <c r="B182" s="68" t="s">
        <v>92</v>
      </c>
      <c r="C182" s="133">
        <v>0</v>
      </c>
      <c r="D182" s="196">
        <v>0</v>
      </c>
      <c r="E182" s="128">
        <v>8780</v>
      </c>
      <c r="F182" s="126">
        <v>14335</v>
      </c>
      <c r="G182" s="126">
        <v>14335</v>
      </c>
    </row>
    <row r="183" spans="1:7" x14ac:dyDescent="0.25">
      <c r="A183" s="73">
        <v>42</v>
      </c>
      <c r="B183" s="68" t="s">
        <v>94</v>
      </c>
      <c r="C183" s="133">
        <v>0</v>
      </c>
      <c r="D183" s="196">
        <v>0</v>
      </c>
      <c r="E183" s="128">
        <v>0</v>
      </c>
      <c r="F183" s="126">
        <v>290</v>
      </c>
      <c r="G183" s="126">
        <v>290</v>
      </c>
    </row>
    <row r="184" spans="1:7" ht="38.25" customHeight="1" x14ac:dyDescent="0.25">
      <c r="A184" s="103" t="s">
        <v>145</v>
      </c>
      <c r="B184" s="104" t="s">
        <v>146</v>
      </c>
      <c r="C184" s="135">
        <f t="shared" ref="C184:G184" si="68">C185</f>
        <v>0</v>
      </c>
      <c r="D184" s="135">
        <f t="shared" si="68"/>
        <v>0</v>
      </c>
      <c r="E184" s="127">
        <f t="shared" si="68"/>
        <v>47575</v>
      </c>
      <c r="F184" s="143">
        <f t="shared" si="68"/>
        <v>99255</v>
      </c>
      <c r="G184" s="143">
        <f t="shared" si="68"/>
        <v>100355</v>
      </c>
    </row>
    <row r="185" spans="1:7" ht="22.5" customHeight="1" x14ac:dyDescent="0.25">
      <c r="A185" s="75">
        <v>575</v>
      </c>
      <c r="B185" s="66" t="s">
        <v>72</v>
      </c>
      <c r="C185" s="129">
        <f t="shared" ref="C185:G185" si="69">SUM(C186:C188)</f>
        <v>0</v>
      </c>
      <c r="D185" s="129">
        <f t="shared" si="69"/>
        <v>0</v>
      </c>
      <c r="E185" s="122">
        <f t="shared" si="69"/>
        <v>47575</v>
      </c>
      <c r="F185" s="112">
        <f t="shared" si="69"/>
        <v>99255</v>
      </c>
      <c r="G185" s="112">
        <f t="shared" si="69"/>
        <v>100355</v>
      </c>
    </row>
    <row r="186" spans="1:7" x14ac:dyDescent="0.25">
      <c r="A186" s="73">
        <v>31</v>
      </c>
      <c r="B186" s="78" t="s">
        <v>91</v>
      </c>
      <c r="C186" s="133">
        <v>0</v>
      </c>
      <c r="D186" s="196">
        <v>0</v>
      </c>
      <c r="E186" s="128">
        <v>35085</v>
      </c>
      <c r="F186" s="126">
        <v>70585</v>
      </c>
      <c r="G186" s="126">
        <v>71685</v>
      </c>
    </row>
    <row r="187" spans="1:7" x14ac:dyDescent="0.25">
      <c r="A187" s="73">
        <v>32</v>
      </c>
      <c r="B187" s="68" t="s">
        <v>92</v>
      </c>
      <c r="C187" s="133">
        <v>0</v>
      </c>
      <c r="D187" s="196">
        <v>0</v>
      </c>
      <c r="E187" s="128">
        <v>12490</v>
      </c>
      <c r="F187" s="126">
        <v>28110</v>
      </c>
      <c r="G187" s="126">
        <v>28110</v>
      </c>
    </row>
    <row r="188" spans="1:7" x14ac:dyDescent="0.25">
      <c r="A188" s="73">
        <v>42</v>
      </c>
      <c r="B188" s="68" t="s">
        <v>94</v>
      </c>
      <c r="C188" s="133">
        <v>0</v>
      </c>
      <c r="D188" s="196">
        <v>0</v>
      </c>
      <c r="E188" s="128">
        <v>0</v>
      </c>
      <c r="F188" s="126">
        <v>560</v>
      </c>
      <c r="G188" s="126">
        <v>560</v>
      </c>
    </row>
    <row r="189" spans="1:7" ht="31.5" customHeight="1" x14ac:dyDescent="0.25">
      <c r="A189" s="103" t="s">
        <v>147</v>
      </c>
      <c r="B189" s="104" t="s">
        <v>148</v>
      </c>
      <c r="C189" s="135">
        <f t="shared" ref="C189:G189" si="70">C190</f>
        <v>0</v>
      </c>
      <c r="D189" s="135">
        <f t="shared" si="70"/>
        <v>0</v>
      </c>
      <c r="E189" s="127">
        <f t="shared" si="70"/>
        <v>41570</v>
      </c>
      <c r="F189" s="143">
        <f t="shared" si="70"/>
        <v>84135</v>
      </c>
      <c r="G189" s="143">
        <f t="shared" si="70"/>
        <v>84635</v>
      </c>
    </row>
    <row r="190" spans="1:7" ht="22.5" customHeight="1" x14ac:dyDescent="0.25">
      <c r="A190" s="75">
        <v>575</v>
      </c>
      <c r="B190" s="66" t="s">
        <v>72</v>
      </c>
      <c r="C190" s="129">
        <f t="shared" ref="C190:G190" si="71">SUM(C191:C193)</f>
        <v>0</v>
      </c>
      <c r="D190" s="129">
        <f t="shared" si="71"/>
        <v>0</v>
      </c>
      <c r="E190" s="122">
        <f t="shared" si="71"/>
        <v>41570</v>
      </c>
      <c r="F190" s="112">
        <f t="shared" si="71"/>
        <v>84135</v>
      </c>
      <c r="G190" s="112">
        <f t="shared" si="71"/>
        <v>84635</v>
      </c>
    </row>
    <row r="191" spans="1:7" x14ac:dyDescent="0.25">
      <c r="A191" s="73">
        <v>31</v>
      </c>
      <c r="B191" s="78" t="s">
        <v>91</v>
      </c>
      <c r="C191" s="133">
        <v>0</v>
      </c>
      <c r="D191" s="196">
        <v>0</v>
      </c>
      <c r="E191" s="128">
        <v>29925</v>
      </c>
      <c r="F191" s="126">
        <v>60300</v>
      </c>
      <c r="G191" s="126">
        <v>60800</v>
      </c>
    </row>
    <row r="192" spans="1:7" x14ac:dyDescent="0.25">
      <c r="A192" s="73">
        <v>32</v>
      </c>
      <c r="B192" s="68" t="s">
        <v>92</v>
      </c>
      <c r="C192" s="133">
        <v>0</v>
      </c>
      <c r="D192" s="196">
        <v>0</v>
      </c>
      <c r="E192" s="128">
        <v>11645</v>
      </c>
      <c r="F192" s="126">
        <v>23370</v>
      </c>
      <c r="G192" s="126">
        <v>23370</v>
      </c>
    </row>
    <row r="193" spans="1:7" x14ac:dyDescent="0.25">
      <c r="A193" s="73">
        <v>42</v>
      </c>
      <c r="B193" s="68" t="s">
        <v>94</v>
      </c>
      <c r="C193" s="133">
        <v>0</v>
      </c>
      <c r="D193" s="196">
        <v>0</v>
      </c>
      <c r="E193" s="128">
        <v>0</v>
      </c>
      <c r="F193" s="126">
        <v>465</v>
      </c>
      <c r="G193" s="126">
        <v>465</v>
      </c>
    </row>
    <row r="194" spans="1:7" ht="31.5" customHeight="1" x14ac:dyDescent="0.25">
      <c r="A194" s="107" t="s">
        <v>149</v>
      </c>
      <c r="B194" s="109" t="s">
        <v>150</v>
      </c>
      <c r="C194" s="135">
        <f t="shared" ref="C194:F194" si="72">C195+C199</f>
        <v>0</v>
      </c>
      <c r="D194" s="135">
        <f t="shared" si="72"/>
        <v>0</v>
      </c>
      <c r="E194" s="127">
        <f t="shared" si="72"/>
        <v>88140</v>
      </c>
      <c r="F194" s="143">
        <f t="shared" si="72"/>
        <v>88240</v>
      </c>
      <c r="G194" s="143">
        <f>G195+G199</f>
        <v>88490</v>
      </c>
    </row>
    <row r="195" spans="1:7" ht="22.5" customHeight="1" x14ac:dyDescent="0.25">
      <c r="A195" s="75">
        <v>12</v>
      </c>
      <c r="B195" s="66" t="s">
        <v>101</v>
      </c>
      <c r="C195" s="129">
        <f t="shared" ref="C195:G195" si="73">SUM(C196:C198)</f>
        <v>0</v>
      </c>
      <c r="D195" s="129">
        <f t="shared" si="73"/>
        <v>0</v>
      </c>
      <c r="E195" s="122">
        <f t="shared" si="73"/>
        <v>13221</v>
      </c>
      <c r="F195" s="112">
        <f t="shared" si="73"/>
        <v>13236</v>
      </c>
      <c r="G195" s="112">
        <f t="shared" si="73"/>
        <v>13274</v>
      </c>
    </row>
    <row r="196" spans="1:7" x14ac:dyDescent="0.25">
      <c r="A196" s="73">
        <v>31</v>
      </c>
      <c r="B196" s="78" t="s">
        <v>91</v>
      </c>
      <c r="C196" s="133">
        <v>0</v>
      </c>
      <c r="D196" s="196">
        <v>0</v>
      </c>
      <c r="E196" s="128">
        <v>8595</v>
      </c>
      <c r="F196" s="126">
        <v>8610</v>
      </c>
      <c r="G196" s="126">
        <v>8648</v>
      </c>
    </row>
    <row r="197" spans="1:7" x14ac:dyDescent="0.25">
      <c r="A197" s="73">
        <v>32</v>
      </c>
      <c r="B197" s="68" t="s">
        <v>92</v>
      </c>
      <c r="C197" s="133">
        <v>0</v>
      </c>
      <c r="D197" s="196">
        <v>0</v>
      </c>
      <c r="E197" s="128">
        <v>4506</v>
      </c>
      <c r="F197" s="126">
        <v>4506</v>
      </c>
      <c r="G197" s="126">
        <v>4506</v>
      </c>
    </row>
    <row r="198" spans="1:7" x14ac:dyDescent="0.25">
      <c r="A198" s="73">
        <v>42</v>
      </c>
      <c r="B198" s="68" t="s">
        <v>94</v>
      </c>
      <c r="C198" s="133">
        <v>0</v>
      </c>
      <c r="D198" s="196">
        <v>0</v>
      </c>
      <c r="E198" s="128">
        <v>120</v>
      </c>
      <c r="F198" s="126">
        <v>120</v>
      </c>
      <c r="G198" s="126">
        <v>120</v>
      </c>
    </row>
    <row r="199" spans="1:7" ht="22.5" customHeight="1" x14ac:dyDescent="0.25">
      <c r="A199" s="75">
        <v>563</v>
      </c>
      <c r="B199" s="76" t="s">
        <v>71</v>
      </c>
      <c r="C199" s="129">
        <f t="shared" ref="C199:G199" si="74">SUM(C200:C202)</f>
        <v>0</v>
      </c>
      <c r="D199" s="129">
        <f t="shared" si="74"/>
        <v>0</v>
      </c>
      <c r="E199" s="122">
        <f t="shared" si="74"/>
        <v>74919</v>
      </c>
      <c r="F199" s="112">
        <f t="shared" si="74"/>
        <v>75004</v>
      </c>
      <c r="G199" s="112">
        <f t="shared" si="74"/>
        <v>75216</v>
      </c>
    </row>
    <row r="200" spans="1:7" x14ac:dyDescent="0.25">
      <c r="A200" s="73">
        <v>31</v>
      </c>
      <c r="B200" s="68" t="s">
        <v>91</v>
      </c>
      <c r="C200" s="133">
        <v>0</v>
      </c>
      <c r="D200" s="196">
        <v>0</v>
      </c>
      <c r="E200" s="128">
        <v>48705</v>
      </c>
      <c r="F200" s="126">
        <v>48790</v>
      </c>
      <c r="G200" s="126">
        <v>49002</v>
      </c>
    </row>
    <row r="201" spans="1:7" x14ac:dyDescent="0.25">
      <c r="A201" s="73">
        <v>32</v>
      </c>
      <c r="B201" s="68" t="s">
        <v>92</v>
      </c>
      <c r="C201" s="133">
        <v>0</v>
      </c>
      <c r="D201" s="196">
        <v>0</v>
      </c>
      <c r="E201" s="128">
        <v>25534</v>
      </c>
      <c r="F201" s="126">
        <v>25534</v>
      </c>
      <c r="G201" s="126">
        <v>25534</v>
      </c>
    </row>
    <row r="202" spans="1:7" x14ac:dyDescent="0.25">
      <c r="A202" s="73">
        <v>42</v>
      </c>
      <c r="B202" s="68" t="s">
        <v>94</v>
      </c>
      <c r="C202" s="133">
        <v>0</v>
      </c>
      <c r="D202" s="196">
        <v>0</v>
      </c>
      <c r="E202" s="128">
        <v>680</v>
      </c>
      <c r="F202" s="126">
        <v>680</v>
      </c>
      <c r="G202" s="126">
        <v>680</v>
      </c>
    </row>
    <row r="203" spans="1:7" x14ac:dyDescent="0.25">
      <c r="C203" s="134"/>
      <c r="D203" s="198"/>
    </row>
  </sheetData>
  <autoFilter ref="A20:G202" xr:uid="{85A4C39C-169E-4C47-8E51-8D5D3553827E}"/>
  <dataConsolidate/>
  <mergeCells count="16">
    <mergeCell ref="B17:G17"/>
    <mergeCell ref="B18:G18"/>
    <mergeCell ref="E19:G19"/>
    <mergeCell ref="A11:B11"/>
    <mergeCell ref="A12:B12"/>
    <mergeCell ref="A13:B13"/>
    <mergeCell ref="A14:B14"/>
    <mergeCell ref="A15:B15"/>
    <mergeCell ref="A16:G16"/>
    <mergeCell ref="A10:B10"/>
    <mergeCell ref="A9:B9"/>
    <mergeCell ref="A1:G2"/>
    <mergeCell ref="A5:G5"/>
    <mergeCell ref="A6:B6"/>
    <mergeCell ref="A7:B7"/>
    <mergeCell ref="A8:B8"/>
  </mergeCells>
  <pageMargins left="0.7" right="0.7" top="0.75" bottom="0.75" header="0.3" footer="0.3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financiranja-ekonomska'!Print_Area</vt:lpstr>
      <vt:lpstr>' Račun financiranja-izvori'!Print_Area</vt:lpstr>
      <vt:lpstr>' Račun prihoda i rashoda-ekonom'!Print_Area</vt:lpstr>
      <vt:lpstr>' Račun prihoda i rashoda-izvori'!Print_Area</vt:lpstr>
      <vt:lpstr>' Račun rashoda-funkcija'!Print_Area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Patalen</cp:lastModifiedBy>
  <cp:lastPrinted>2023-09-18T13:45:56Z</cp:lastPrinted>
  <dcterms:created xsi:type="dcterms:W3CDTF">2022-08-12T12:51:27Z</dcterms:created>
  <dcterms:modified xsi:type="dcterms:W3CDTF">2024-01-08T11:23:08Z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